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codeName="ThisWorkbook" defaultThemeVersion="124226"/>
  <bookViews>
    <workbookView xWindow="-540" yWindow="450" windowWidth="19245" windowHeight="5850"/>
  </bookViews>
  <sheets>
    <sheet name="Munka1" sheetId="1" r:id="rId1"/>
    <sheet name="Munka2" sheetId="2" r:id="rId2"/>
    <sheet name="Munka3" sheetId="3" r:id="rId3"/>
  </sheets>
  <calcPr calcId="125725"/>
</workbook>
</file>

<file path=xl/calcChain.xml><?xml version="1.0" encoding="utf-8"?>
<calcChain xmlns="http://schemas.openxmlformats.org/spreadsheetml/2006/main">
  <c r="P8" i="1"/>
  <c r="J2"/>
  <c r="J3"/>
  <c r="J6" s="1"/>
  <c r="J4"/>
  <c r="J5"/>
  <c r="J8"/>
  <c r="J13" s="1"/>
  <c r="J9"/>
  <c r="J10"/>
  <c r="K10" s="1"/>
  <c r="J11"/>
  <c r="J12"/>
  <c r="K12" s="1"/>
  <c r="J15"/>
  <c r="J16"/>
  <c r="J17"/>
  <c r="J18"/>
  <c r="J19"/>
  <c r="J20"/>
  <c r="J21"/>
  <c r="J22"/>
  <c r="J23"/>
  <c r="J24"/>
  <c r="J27"/>
  <c r="K27" s="1"/>
  <c r="J28"/>
  <c r="K28" s="1"/>
  <c r="J29"/>
  <c r="K29" s="1"/>
  <c r="J30"/>
  <c r="K30" s="1"/>
  <c r="J31"/>
  <c r="K31" s="1"/>
  <c r="J32"/>
  <c r="K32" s="1"/>
  <c r="J33"/>
  <c r="K33" s="1"/>
  <c r="J34"/>
  <c r="K34" s="1"/>
  <c r="J35"/>
  <c r="K35" s="1"/>
  <c r="J36"/>
  <c r="K36" s="1"/>
  <c r="P2"/>
  <c r="P3"/>
  <c r="P35"/>
  <c r="P34"/>
  <c r="P33"/>
  <c r="P32"/>
  <c r="P31"/>
  <c r="P30"/>
  <c r="P29"/>
  <c r="P28"/>
  <c r="P27"/>
  <c r="P24"/>
  <c r="P23"/>
  <c r="P22"/>
  <c r="P21"/>
  <c r="P20"/>
  <c r="P19"/>
  <c r="P18"/>
  <c r="P17"/>
  <c r="P16"/>
  <c r="P15"/>
  <c r="P12"/>
  <c r="P11"/>
  <c r="P10"/>
  <c r="P9"/>
  <c r="P5"/>
  <c r="P4"/>
  <c r="K2" l="1"/>
  <c r="K4"/>
  <c r="K6"/>
  <c r="K9"/>
  <c r="K11"/>
  <c r="K13"/>
  <c r="K23"/>
  <c r="K19"/>
  <c r="K21"/>
  <c r="K17"/>
  <c r="K5"/>
  <c r="J25"/>
  <c r="K8"/>
  <c r="K3"/>
  <c r="P25"/>
  <c r="Q19" s="1"/>
  <c r="P36"/>
  <c r="Q34" s="1"/>
  <c r="P6"/>
  <c r="P13"/>
  <c r="Q10" s="1"/>
  <c r="H5" i="2"/>
  <c r="H6"/>
  <c r="H7"/>
  <c r="H8"/>
  <c r="H9"/>
  <c r="H10"/>
  <c r="H11"/>
  <c r="H12"/>
  <c r="H13"/>
  <c r="H14"/>
  <c r="H15"/>
  <c r="H16"/>
  <c r="H17"/>
  <c r="H18"/>
  <c r="H19"/>
  <c r="H20"/>
  <c r="H21"/>
  <c r="H22"/>
  <c r="H23"/>
  <c r="H24"/>
  <c r="H25"/>
  <c r="H26"/>
  <c r="H27"/>
  <c r="H28"/>
  <c r="H29"/>
  <c r="H30"/>
  <c r="H31"/>
  <c r="H32"/>
  <c r="H4"/>
  <c r="Y15" i="1"/>
  <c r="Y16"/>
  <c r="Y17"/>
  <c r="Y18"/>
  <c r="Y19"/>
  <c r="Y20"/>
  <c r="Y21"/>
  <c r="Y22"/>
  <c r="Y23"/>
  <c r="Y24"/>
  <c r="Y27"/>
  <c r="Y28"/>
  <c r="Y29"/>
  <c r="Y30"/>
  <c r="Y31"/>
  <c r="Y32"/>
  <c r="Y33"/>
  <c r="Y34"/>
  <c r="Y35"/>
  <c r="Y12"/>
  <c r="Y10"/>
  <c r="Y9"/>
  <c r="Y8"/>
  <c r="Y5"/>
  <c r="Y4"/>
  <c r="Y3"/>
  <c r="Y2"/>
  <c r="AA11"/>
  <c r="X11"/>
  <c r="Z8"/>
  <c r="AA8" s="1"/>
  <c r="AA21"/>
  <c r="AA17"/>
  <c r="AA9"/>
  <c r="AA5"/>
  <c r="AA2"/>
  <c r="AC16"/>
  <c r="AA12"/>
  <c r="AA10"/>
  <c r="AC11"/>
  <c r="V35"/>
  <c r="V34"/>
  <c r="V33"/>
  <c r="V32"/>
  <c r="V31"/>
  <c r="V30"/>
  <c r="V29"/>
  <c r="V28"/>
  <c r="V27"/>
  <c r="V24"/>
  <c r="V23"/>
  <c r="V22"/>
  <c r="V21"/>
  <c r="V20"/>
  <c r="V19"/>
  <c r="V18"/>
  <c r="V17"/>
  <c r="V16"/>
  <c r="V15"/>
  <c r="V12"/>
  <c r="V10"/>
  <c r="V11"/>
  <c r="V9"/>
  <c r="V8"/>
  <c r="V3"/>
  <c r="V4"/>
  <c r="V5"/>
  <c r="W3" s="1"/>
  <c r="V2"/>
  <c r="AC9"/>
  <c r="AC12"/>
  <c r="AC17"/>
  <c r="AC19"/>
  <c r="AC20"/>
  <c r="AC21"/>
  <c r="AC22"/>
  <c r="AC23"/>
  <c r="AC24"/>
  <c r="AC27"/>
  <c r="AC28"/>
  <c r="AC29"/>
  <c r="AC31"/>
  <c r="AC32"/>
  <c r="AC33"/>
  <c r="AC34"/>
  <c r="AC35"/>
  <c r="AC5"/>
  <c r="AC4"/>
  <c r="AC3"/>
  <c r="AA15"/>
  <c r="AA18"/>
  <c r="AA19"/>
  <c r="AA20"/>
  <c r="AA22"/>
  <c r="AA23"/>
  <c r="AA24"/>
  <c r="AA27"/>
  <c r="AA28"/>
  <c r="AA29"/>
  <c r="AA30"/>
  <c r="AA31"/>
  <c r="AA32"/>
  <c r="AA33"/>
  <c r="AA34"/>
  <c r="AA35"/>
  <c r="AA3"/>
  <c r="AA4"/>
  <c r="AC10"/>
  <c r="AA16"/>
  <c r="K16" l="1"/>
  <c r="K18"/>
  <c r="K20"/>
  <c r="K22"/>
  <c r="K24"/>
  <c r="K15"/>
  <c r="W2"/>
  <c r="Q28"/>
  <c r="Q15"/>
  <c r="Q32"/>
  <c r="Q30"/>
  <c r="Q3"/>
  <c r="Q2"/>
  <c r="Q6"/>
  <c r="Q5"/>
  <c r="Q16"/>
  <c r="Q4"/>
  <c r="Q11"/>
  <c r="Q8"/>
  <c r="Q9"/>
  <c r="Q13"/>
  <c r="Q25"/>
  <c r="Q18"/>
  <c r="Q22"/>
  <c r="Q20"/>
  <c r="Q17"/>
  <c r="Q23"/>
  <c r="Q36"/>
  <c r="Q31"/>
  <c r="Q35"/>
  <c r="Q29"/>
  <c r="Q33"/>
  <c r="Q27"/>
  <c r="Q24"/>
  <c r="Q21"/>
  <c r="Q12"/>
  <c r="W5"/>
  <c r="W4"/>
</calcChain>
</file>

<file path=xl/sharedStrings.xml><?xml version="1.0" encoding="utf-8"?>
<sst xmlns="http://schemas.openxmlformats.org/spreadsheetml/2006/main" count="671" uniqueCount="174">
  <si>
    <t>OEP_TTT</t>
  </si>
  <si>
    <t>OEP_TK</t>
  </si>
  <si>
    <t>OEP_NEV</t>
  </si>
  <si>
    <t>OEP_KSZ</t>
  </si>
  <si>
    <t>4 havi DOT forg</t>
  </si>
  <si>
    <t>DOT%</t>
  </si>
  <si>
    <t>DDD haterő</t>
  </si>
  <si>
    <t>KISZ_MENNY</t>
  </si>
  <si>
    <t>OEP_TAR</t>
  </si>
  <si>
    <t>OEP_FAB</t>
  </si>
  <si>
    <t>amp ár</t>
  </si>
  <si>
    <t>ref amp ár</t>
  </si>
  <si>
    <t>OEP_INB</t>
  </si>
  <si>
    <t>NORM_TERDIJ</t>
  </si>
  <si>
    <t>OEP_EUB</t>
  </si>
  <si>
    <t>EUEM_TERDIJ</t>
  </si>
  <si>
    <t>EUEM_PONTOK</t>
  </si>
  <si>
    <t>OEP_EU100B</t>
  </si>
  <si>
    <t>EUKIEM_TERDIJ</t>
  </si>
  <si>
    <t>EUKIEM_PONTOK</t>
  </si>
  <si>
    <t>HATOANYAG</t>
  </si>
  <si>
    <t>ADAGMOD</t>
  </si>
  <si>
    <t>OHATO_MENNY</t>
  </si>
  <si>
    <t>HATO_MENNY</t>
  </si>
  <si>
    <t>HATO_EGYS</t>
  </si>
  <si>
    <t>DDD_MENNY</t>
  </si>
  <si>
    <t>FORGENGT</t>
  </si>
  <si>
    <t>OGYI-T-04097/01</t>
  </si>
  <si>
    <t>CLEXANE 2000 NE/0,2 ML (20 MG) OLDATOS INJEKCIÓ ELŐRETÖLTÖTT FECSKENDŐBEN</t>
  </si>
  <si>
    <t>2x0,2ml előretöltött fecskendőben</t>
  </si>
  <si>
    <t/>
  </si>
  <si>
    <t>enoxaparin</t>
  </si>
  <si>
    <t>parenteralis</t>
  </si>
  <si>
    <t>NE</t>
  </si>
  <si>
    <t>SANOFI-AVENTIS Zrt.</t>
  </si>
  <si>
    <t>OGYI-T-04097/02</t>
  </si>
  <si>
    <t>10x0,2ml előretöltött fecskendőben</t>
  </si>
  <si>
    <t>57.</t>
  </si>
  <si>
    <t>OGYI-T-06770/02</t>
  </si>
  <si>
    <t>FRAXIPARINE 2850 NE/0,3 ML OLDATOS INJEKCIÓ</t>
  </si>
  <si>
    <t>10x0,3ml</t>
  </si>
  <si>
    <t>nadroparin</t>
  </si>
  <si>
    <t>GlaxoSmithKline Kft.</t>
  </si>
  <si>
    <t>OGYI-T-04428/04</t>
  </si>
  <si>
    <t>FRAGMIN 2500 NE/0,2 ML OLDATOS INJEKCIÓ ELŐRETÖLTÖTT FECSKENDŐBEN</t>
  </si>
  <si>
    <t>dalteparin</t>
  </si>
  <si>
    <t>Pfizer Kft.</t>
  </si>
  <si>
    <t>OGYI-T-04097/03</t>
  </si>
  <si>
    <t>CLEXANE 4000 NE/0,4 ML (40 MG) OLDATOS INJEKCIÓ ELŐRETÖLTÖTT FECSKENDŐBEN</t>
  </si>
  <si>
    <t>2x0,4ml előretöltött fecskendőben</t>
  </si>
  <si>
    <t>OGYI-T-06770/04</t>
  </si>
  <si>
    <t>FRAXIPARINE 5700 NE/0,6 ML OLDATOS INJEKCIÓ</t>
  </si>
  <si>
    <t>10x0,6ml</t>
  </si>
  <si>
    <t>OGYI-T-04097/04</t>
  </si>
  <si>
    <t>10x0,4ml előretöltött fecskendőben</t>
  </si>
  <si>
    <t>OGYI-T-04428/06</t>
  </si>
  <si>
    <t>FRAGMIN 5000 NE/0,2 ML OLDATOS INJEKCIÓ ELŐRETÖLTÖTT FECSKENDŐBEN</t>
  </si>
  <si>
    <t>OGYI-T-06770/03</t>
  </si>
  <si>
    <t>FRAXIPARINE 3800 NE/0,4 ML OLDATOS INJEKCIÓ</t>
  </si>
  <si>
    <t>10x0,4ml</t>
  </si>
  <si>
    <t>OGYI-T-04097/07</t>
  </si>
  <si>
    <t>CLEXANE 8000 NE/0,8 ML (80 MG) OLDATOS INJEKCIÓ ELŐRETÖLTÖTT FECSKENDŐBEN</t>
  </si>
  <si>
    <t>2x0,8ml előretöltött fecskendőben</t>
  </si>
  <si>
    <t>OGYI-T-04097/08</t>
  </si>
  <si>
    <t>10x0,8ml előretöltött fecskendőben</t>
  </si>
  <si>
    <t>OGYI-T-06770/06</t>
  </si>
  <si>
    <t>FRAXIPARINE 9500 NE/1,0 ML OLDATOS INJEKCIÓ</t>
  </si>
  <si>
    <t>10x1,0ml</t>
  </si>
  <si>
    <t>OGYI-T-04097/05</t>
  </si>
  <si>
    <t>CLEXANE 6000 NE/0,6 ML (60 MG) OLDATOS INJEKCIÓ ELŐRETÖLTÖTT FECSKENDŐBEN</t>
  </si>
  <si>
    <t>2x0,6ml előretöltött fecskendőben</t>
  </si>
  <si>
    <t>OGYI-T-06770/05</t>
  </si>
  <si>
    <t>FRAXIPARINE 7600 NE/0,8 ML OLDATOS INJEKCIÓ</t>
  </si>
  <si>
    <t>10x0,8ml</t>
  </si>
  <si>
    <t>OGYI-T-04428/10</t>
  </si>
  <si>
    <t>FRAGMIN 10.000 NE/0,4 ML OLDATOS INJEKCIÓ ELŐRETÖLTÖTT FECSKENDŐBEN</t>
  </si>
  <si>
    <t>5x0,4ml előretöltött fecskendőben</t>
  </si>
  <si>
    <t>OGYI-T-04428/01</t>
  </si>
  <si>
    <t>FRAGMIN 2500 NE/ML OLDATOS INJEKCIÓ</t>
  </si>
  <si>
    <t>10x4ml ampulla</t>
  </si>
  <si>
    <t>OGYI-T-04097/06</t>
  </si>
  <si>
    <t>10x0,6ml előretöltött fecskendőben</t>
  </si>
  <si>
    <t>OGYI-T-04428/08</t>
  </si>
  <si>
    <t>FRAGMIN 7500 NE/0,3 ML OLDATOS INJEKCIÓ ELŐRETÖLTÖTT FECSKENDŐBEN</t>
  </si>
  <si>
    <t>10x0,3ml előretöltött fecskendőben</t>
  </si>
  <si>
    <t>OGYI-T-08015/02</t>
  </si>
  <si>
    <t>FRAXODI 11400 NE/0,6 ML OLDATOS INJEKCIÓ</t>
  </si>
  <si>
    <t>OGYI-T-04097/15</t>
  </si>
  <si>
    <t>CLEXANE FORTE 150 MG/1,0 ML OLDATOS INJEKCIÓ ELŐRETÖLTÖTT FECSKENDŐBEN</t>
  </si>
  <si>
    <t>10x1,0ml előretöltött fecskendőben</t>
  </si>
  <si>
    <t>OGYI-T-04428/16</t>
  </si>
  <si>
    <t>FRAGMIN 18.000 NE/0,72 ML OLDATOS INJEKCIÓ ELŐRETÖLTÖTT FECSKENDŐBEN</t>
  </si>
  <si>
    <t>5x0,72ml előretöltött fecskendőben</t>
  </si>
  <si>
    <t>OGYI-T-04097/13</t>
  </si>
  <si>
    <t>CLEXANE FORTE 120 MG/0,8 ML OLDATOS INJEKCIÓ ELŐRETÖLTÖTT FECSKENDŐBEN</t>
  </si>
  <si>
    <t>OGYI-T-04097/09</t>
  </si>
  <si>
    <t>CLEXANE 10000 NE/1,0 ML (100 MG) OLDATOS INJEKCIÓ ELŐRETÖLTÖTT FECSKENDŐBEN</t>
  </si>
  <si>
    <t>2x1ml előretöltött fecskendőben</t>
  </si>
  <si>
    <t>OGYI-T-04097/10</t>
  </si>
  <si>
    <t>10x1ml előretöltött fecskendőben</t>
  </si>
  <si>
    <t>OGYI-T-04428/14</t>
  </si>
  <si>
    <t>FRAGMIN 15.000 NE/0,6 ML OLDATOS INJEKCIÓ ELŐRETÖLTÖTT FECSKENDŐBEN</t>
  </si>
  <si>
    <t>5x0,6ml előretöltött fecskendőben</t>
  </si>
  <si>
    <t>OGYI-T-04428/12</t>
  </si>
  <si>
    <t>FRAGMIN 12.500 NE/0,5 ML OLDATOS INJEKCIÓ ELŐRETÖLTÖTT FECSKENDŐBEN</t>
  </si>
  <si>
    <t>5x0,5ml előretöltött fecskendőben</t>
  </si>
  <si>
    <t>OGYI-T-08015/04</t>
  </si>
  <si>
    <t>FRAXODI 19000 NE/1,0 ML OLDATOS INJEKCIÓ</t>
  </si>
  <si>
    <t>10x1 ml</t>
  </si>
  <si>
    <t>OGYI-T-08015/03</t>
  </si>
  <si>
    <t>FRAXODI 15200 NE/0,8 ML OLDATOS INJEKCIÓ</t>
  </si>
  <si>
    <t>DOT</t>
  </si>
  <si>
    <t>4/a1</t>
  </si>
  <si>
    <t>4/a1,4/a2</t>
  </si>
  <si>
    <t>4/b1</t>
  </si>
  <si>
    <t>4/b1,4/b2</t>
  </si>
  <si>
    <t>4/c1</t>
  </si>
  <si>
    <t>2014/Márc </t>
  </si>
  <si>
    <t>2014/Ápr </t>
  </si>
  <si>
    <t>2014/Máj </t>
  </si>
  <si>
    <t>2014/Jún </t>
  </si>
  <si>
    <t>B01AB05</t>
  </si>
  <si>
    <t>NOMIN</t>
  </si>
  <si>
    <t>Igen</t>
  </si>
  <si>
    <t>LFX</t>
  </si>
  <si>
    <t>OGYI-T-04428/03</t>
  </si>
  <si>
    <t>FRAGMIN 10.000 NE/ML TÖBBADAGOS OLDATOS INJEKCIÓ</t>
  </si>
  <si>
    <t>1x10ml injekciós üvegben</t>
  </si>
  <si>
    <t>B01AB04</t>
  </si>
  <si>
    <t>B01AB06</t>
  </si>
  <si>
    <t>TTT-kód</t>
  </si>
  <si>
    <t>Nyilvántartási szám</t>
  </si>
  <si>
    <t>Törzskönyvi törlés</t>
  </si>
  <si>
    <t>Készítmény megnevezése</t>
  </si>
  <si>
    <t>Kiszerelési egység</t>
  </si>
  <si>
    <t>ATC-kód</t>
  </si>
  <si>
    <t>Hatóanyag</t>
  </si>
  <si>
    <t>Egyen-értékűségi csoport</t>
  </si>
  <si>
    <t>Egyenértékű, de nem helyettesíthető</t>
  </si>
  <si>
    <t>Terápiás napok száma (DOT)</t>
  </si>
  <si>
    <t>Termelői ár (Ft)</t>
  </si>
  <si>
    <t>Nagykeres-kedelmi ár (Ft)</t>
  </si>
  <si>
    <t>Bruttó fogyasztói ár (Ft)</t>
  </si>
  <si>
    <t>Napi terápiás költség (Ft)</t>
  </si>
  <si>
    <t>Normatív támogatásra vonatkozó paraméterek</t>
  </si>
  <si>
    <t>Emelt támogatásra vonatkozó paraméterek</t>
  </si>
  <si>
    <t>Kiemelt támogatásra vonatkozó paraméterek</t>
  </si>
  <si>
    <t>Közgyógyon kiváltható-e</t>
  </si>
  <si>
    <t>Besorolás</t>
  </si>
  <si>
    <t>Pref ref ársáv kódolás</t>
  </si>
  <si>
    <t>Forgalmazó</t>
  </si>
  <si>
    <t>Forg. Eng. jogosult</t>
  </si>
  <si>
    <t>Normatív támogatási technika</t>
  </si>
  <si>
    <t>Normatív támogatási kategória (%)</t>
  </si>
  <si>
    <t>Normatív támogatási összeg (Ft)</t>
  </si>
  <si>
    <t>Térítési díj normatív támogatás esetén (Ft)</t>
  </si>
  <si>
    <t>Emelt támogatási technika</t>
  </si>
  <si>
    <t>Emelt támogatási kategória (%)</t>
  </si>
  <si>
    <t>Emelt támogatási összeg (Ft)</t>
  </si>
  <si>
    <t>Térítési díj emelt támogatás esetén (Ft)</t>
  </si>
  <si>
    <t>Vonatkozó indikációs pont (Eü. pont)</t>
  </si>
  <si>
    <t>Kiemelt támogatási technika</t>
  </si>
  <si>
    <t>Kimelt támogatási kategória (%)</t>
  </si>
  <si>
    <t>Kiemelt támogatási összeg (Ft)</t>
  </si>
  <si>
    <t>Térítési díj kiemelt támogatás esetén (Ft)</t>
  </si>
  <si>
    <t>Eü 50</t>
  </si>
  <si>
    <t>Eü 70</t>
  </si>
  <si>
    <t>Eü 90</t>
  </si>
  <si>
    <t>2014/dec</t>
  </si>
  <si>
    <t>2014/nov </t>
  </si>
  <si>
    <t>2014/okt</t>
  </si>
  <si>
    <t>2014/szep</t>
  </si>
  <si>
    <t>Sorcímkék</t>
  </si>
  <si>
    <t>Végösszeg</t>
  </si>
</sst>
</file>

<file path=xl/styles.xml><?xml version="1.0" encoding="utf-8"?>
<styleSheet xmlns="http://schemas.openxmlformats.org/spreadsheetml/2006/main">
  <numFmts count="4">
    <numFmt numFmtId="43" formatCode="_-* #,##0.00\ _F_t_-;\-* #,##0.00\ _F_t_-;_-* &quot;-&quot;??\ _F_t_-;_-@_-"/>
    <numFmt numFmtId="164" formatCode="_-* #,##0\ _F_t_-;\-* #,##0\ _F_t_-;_-* &quot;-&quot;??\ _F_t_-;_-@_-"/>
    <numFmt numFmtId="165" formatCode="0.0%"/>
    <numFmt numFmtId="166" formatCode="_-* #,##0.0\ _F_t_-;\-* #,##0.0\ _F_t_-;_-* &quot;-&quot;??\ _F_t_-;_-@_-"/>
  </numFmts>
  <fonts count="20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i/>
      <sz val="10"/>
      <color indexed="8"/>
      <name val="Arial"/>
      <family val="2"/>
      <charset val="238"/>
    </font>
    <font>
      <i/>
      <sz val="10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0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i/>
      <sz val="10"/>
      <name val="Arial"/>
      <family val="2"/>
      <charset val="238"/>
    </font>
    <font>
      <b/>
      <i/>
      <sz val="10"/>
      <color indexed="8"/>
      <name val="Arial"/>
      <family val="2"/>
      <charset val="238"/>
    </font>
    <font>
      <b/>
      <i/>
      <sz val="10"/>
      <color indexed="8"/>
      <name val="Arial"/>
      <family val="2"/>
      <charset val="238"/>
    </font>
    <font>
      <sz val="8"/>
      <name val="Calibri"/>
      <family val="2"/>
      <charset val="238"/>
    </font>
    <font>
      <i/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0"/>
      <name val="Times New Roman"/>
      <family val="1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6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theme="4" tint="0.39997558519241921"/>
      </bottom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2" fillId="0" borderId="0"/>
    <xf numFmtId="0" fontId="3" fillId="0" borderId="0"/>
    <xf numFmtId="9" fontId="4" fillId="0" borderId="0" applyFont="0" applyFill="0" applyBorder="0" applyAlignment="0" applyProtection="0"/>
  </cellStyleXfs>
  <cellXfs count="145">
    <xf numFmtId="0" fontId="0" fillId="0" borderId="0" xfId="0"/>
    <xf numFmtId="0" fontId="8" fillId="0" borderId="1" xfId="5" applyFont="1" applyFill="1" applyBorder="1" applyAlignment="1">
      <alignment horizontal="center"/>
    </xf>
    <xf numFmtId="164" fontId="8" fillId="0" borderId="1" xfId="2" applyNumberFormat="1" applyFont="1" applyFill="1" applyBorder="1" applyAlignment="1">
      <alignment horizontal="center"/>
    </xf>
    <xf numFmtId="0" fontId="8" fillId="0" borderId="1" xfId="4" applyFont="1" applyFill="1" applyBorder="1" applyAlignment="1">
      <alignment horizontal="center"/>
    </xf>
    <xf numFmtId="0" fontId="10" fillId="0" borderId="0" xfId="0" applyFont="1" applyFill="1" applyAlignment="1"/>
    <xf numFmtId="0" fontId="3" fillId="0" borderId="1" xfId="5" applyNumberFormat="1" applyFont="1" applyFill="1" applyBorder="1" applyAlignment="1"/>
    <xf numFmtId="0" fontId="3" fillId="0" borderId="1" xfId="5" applyFont="1" applyFill="1" applyBorder="1" applyAlignment="1"/>
    <xf numFmtId="0" fontId="4" fillId="0" borderId="1" xfId="5" applyFont="1" applyFill="1" applyBorder="1" applyAlignment="1"/>
    <xf numFmtId="164" fontId="3" fillId="0" borderId="1" xfId="2" applyNumberFormat="1" applyFont="1" applyFill="1" applyBorder="1" applyAlignment="1"/>
    <xf numFmtId="165" fontId="3" fillId="0" borderId="1" xfId="6" applyNumberFormat="1" applyFont="1" applyFill="1" applyBorder="1" applyAlignment="1"/>
    <xf numFmtId="166" fontId="3" fillId="0" borderId="1" xfId="2" applyNumberFormat="1" applyFont="1" applyFill="1" applyBorder="1" applyAlignment="1"/>
    <xf numFmtId="164" fontId="3" fillId="0" borderId="1" xfId="2" applyNumberFormat="1" applyFont="1" applyFill="1" applyBorder="1" applyAlignment="1">
      <alignment horizontal="right"/>
    </xf>
    <xf numFmtId="166" fontId="4" fillId="0" borderId="1" xfId="2" applyNumberFormat="1" applyFont="1" applyFill="1" applyBorder="1" applyAlignment="1"/>
    <xf numFmtId="0" fontId="3" fillId="0" borderId="1" xfId="4" applyFont="1" applyFill="1" applyBorder="1" applyAlignment="1"/>
    <xf numFmtId="164" fontId="3" fillId="0" borderId="1" xfId="1" applyNumberFormat="1" applyFont="1" applyFill="1" applyBorder="1" applyAlignment="1">
      <alignment horizontal="right"/>
    </xf>
    <xf numFmtId="0" fontId="3" fillId="0" borderId="1" xfId="5" applyFont="1" applyFill="1" applyBorder="1" applyAlignment="1">
      <alignment horizontal="right"/>
    </xf>
    <xf numFmtId="0" fontId="3" fillId="0" borderId="1" xfId="5" applyFont="1" applyFill="1" applyBorder="1" applyAlignment="1">
      <alignment horizontal="left"/>
    </xf>
    <xf numFmtId="0" fontId="5" fillId="0" borderId="0" xfId="0" applyFont="1" applyFill="1" applyAlignment="1"/>
    <xf numFmtId="164" fontId="4" fillId="0" borderId="1" xfId="2" applyNumberFormat="1" applyFont="1" applyFill="1" applyBorder="1" applyAlignment="1">
      <alignment horizontal="right"/>
    </xf>
    <xf numFmtId="0" fontId="4" fillId="0" borderId="1" xfId="5" applyFont="1" applyFill="1" applyBorder="1" applyAlignment="1">
      <alignment horizontal="right"/>
    </xf>
    <xf numFmtId="0" fontId="4" fillId="0" borderId="1" xfId="5" applyFont="1" applyFill="1" applyBorder="1" applyAlignment="1">
      <alignment horizontal="left"/>
    </xf>
    <xf numFmtId="0" fontId="9" fillId="0" borderId="1" xfId="5" applyNumberFormat="1" applyFont="1" applyFill="1" applyBorder="1" applyAlignment="1"/>
    <xf numFmtId="0" fontId="9" fillId="0" borderId="1" xfId="5" applyFont="1" applyFill="1" applyBorder="1" applyAlignment="1"/>
    <xf numFmtId="165" fontId="8" fillId="0" borderId="1" xfId="6" applyNumberFormat="1" applyFont="1" applyFill="1" applyBorder="1" applyAlignment="1"/>
    <xf numFmtId="166" fontId="9" fillId="0" borderId="1" xfId="2" applyNumberFormat="1" applyFont="1" applyFill="1" applyBorder="1" applyAlignment="1"/>
    <xf numFmtId="164" fontId="9" fillId="0" borderId="1" xfId="2" applyNumberFormat="1" applyFont="1" applyFill="1" applyBorder="1" applyAlignment="1">
      <alignment horizontal="right"/>
    </xf>
    <xf numFmtId="166" fontId="8" fillId="0" borderId="1" xfId="2" applyNumberFormat="1" applyFont="1" applyFill="1" applyBorder="1" applyAlignment="1"/>
    <xf numFmtId="164" fontId="8" fillId="0" borderId="1" xfId="2" applyNumberFormat="1" applyFont="1" applyFill="1" applyBorder="1" applyAlignment="1">
      <alignment horizontal="right"/>
    </xf>
    <xf numFmtId="0" fontId="8" fillId="0" borderId="1" xfId="4" applyFont="1" applyFill="1" applyBorder="1" applyAlignment="1"/>
    <xf numFmtId="164" fontId="8" fillId="0" borderId="1" xfId="1" applyNumberFormat="1" applyFont="1" applyFill="1" applyBorder="1" applyAlignment="1">
      <alignment horizontal="right"/>
    </xf>
    <xf numFmtId="0" fontId="9" fillId="0" borderId="1" xfId="5" applyFont="1" applyFill="1" applyBorder="1" applyAlignment="1">
      <alignment horizontal="right"/>
    </xf>
    <xf numFmtId="0" fontId="9" fillId="0" borderId="1" xfId="5" applyFont="1" applyFill="1" applyBorder="1" applyAlignment="1">
      <alignment horizontal="left"/>
    </xf>
    <xf numFmtId="1" fontId="4" fillId="0" borderId="1" xfId="5" applyNumberFormat="1" applyFont="1" applyFill="1" applyBorder="1" applyAlignment="1"/>
    <xf numFmtId="164" fontId="4" fillId="0" borderId="1" xfId="2" applyNumberFormat="1" applyFont="1" applyFill="1" applyBorder="1" applyAlignment="1"/>
    <xf numFmtId="165" fontId="4" fillId="0" borderId="1" xfId="5" applyNumberFormat="1" applyFont="1" applyFill="1" applyBorder="1" applyAlignment="1">
      <alignment horizontal="center"/>
    </xf>
    <xf numFmtId="0" fontId="8" fillId="0" borderId="1" xfId="5" applyNumberFormat="1" applyFont="1" applyFill="1" applyBorder="1" applyAlignment="1"/>
    <xf numFmtId="0" fontId="8" fillId="0" borderId="1" xfId="5" applyFont="1" applyFill="1" applyBorder="1" applyAlignment="1"/>
    <xf numFmtId="0" fontId="8" fillId="0" borderId="1" xfId="5" applyFont="1" applyFill="1" applyBorder="1" applyAlignment="1">
      <alignment horizontal="right"/>
    </xf>
    <xf numFmtId="0" fontId="8" fillId="0" borderId="1" xfId="5" applyFont="1" applyFill="1" applyBorder="1" applyAlignment="1">
      <alignment horizontal="left"/>
    </xf>
    <xf numFmtId="0" fontId="11" fillId="0" borderId="1" xfId="5" applyNumberFormat="1" applyFont="1" applyFill="1" applyBorder="1" applyAlignment="1"/>
    <xf numFmtId="0" fontId="11" fillId="0" borderId="1" xfId="5" applyFont="1" applyFill="1" applyBorder="1" applyAlignment="1"/>
    <xf numFmtId="165" fontId="12" fillId="0" borderId="1" xfId="6" applyNumberFormat="1" applyFont="1" applyFill="1" applyBorder="1" applyAlignment="1"/>
    <xf numFmtId="166" fontId="11" fillId="0" borderId="1" xfId="2" applyNumberFormat="1" applyFont="1" applyFill="1" applyBorder="1" applyAlignment="1"/>
    <xf numFmtId="164" fontId="11" fillId="0" borderId="1" xfId="2" applyNumberFormat="1" applyFont="1" applyFill="1" applyBorder="1" applyAlignment="1">
      <alignment horizontal="right"/>
    </xf>
    <xf numFmtId="166" fontId="12" fillId="0" borderId="1" xfId="2" applyNumberFormat="1" applyFont="1" applyFill="1" applyBorder="1" applyAlignment="1"/>
    <xf numFmtId="164" fontId="12" fillId="0" borderId="1" xfId="2" applyNumberFormat="1" applyFont="1" applyFill="1" applyBorder="1" applyAlignment="1">
      <alignment horizontal="right"/>
    </xf>
    <xf numFmtId="0" fontId="12" fillId="0" borderId="1" xfId="4" applyFont="1" applyFill="1" applyBorder="1" applyAlignment="1"/>
    <xf numFmtId="164" fontId="12" fillId="0" borderId="1" xfId="1" applyNumberFormat="1" applyFont="1" applyFill="1" applyBorder="1" applyAlignment="1">
      <alignment horizontal="right"/>
    </xf>
    <xf numFmtId="0" fontId="11" fillId="0" borderId="1" xfId="5" applyFont="1" applyFill="1" applyBorder="1" applyAlignment="1">
      <alignment horizontal="right"/>
    </xf>
    <xf numFmtId="0" fontId="11" fillId="0" borderId="1" xfId="5" applyFont="1" applyFill="1" applyBorder="1" applyAlignment="1">
      <alignment horizontal="left"/>
    </xf>
    <xf numFmtId="0" fontId="13" fillId="0" borderId="0" xfId="0" applyFont="1" applyFill="1" applyAlignment="1"/>
    <xf numFmtId="9" fontId="4" fillId="0" borderId="1" xfId="6" applyFont="1" applyFill="1" applyBorder="1" applyAlignment="1">
      <alignment horizontal="center"/>
    </xf>
    <xf numFmtId="0" fontId="12" fillId="0" borderId="1" xfId="5" applyNumberFormat="1" applyFont="1" applyFill="1" applyBorder="1" applyAlignment="1"/>
    <xf numFmtId="0" fontId="12" fillId="0" borderId="1" xfId="5" applyFont="1" applyFill="1" applyBorder="1" applyAlignment="1"/>
    <xf numFmtId="0" fontId="12" fillId="0" borderId="1" xfId="5" applyFont="1" applyFill="1" applyBorder="1" applyAlignment="1">
      <alignment horizontal="right"/>
    </xf>
    <xf numFmtId="0" fontId="12" fillId="0" borderId="1" xfId="5" applyFont="1" applyFill="1" applyBorder="1" applyAlignment="1">
      <alignment horizontal="left"/>
    </xf>
    <xf numFmtId="0" fontId="6" fillId="0" borderId="1" xfId="5" applyNumberFormat="1" applyFont="1" applyFill="1" applyBorder="1" applyAlignment="1"/>
    <xf numFmtId="0" fontId="6" fillId="0" borderId="1" xfId="5" applyFont="1" applyFill="1" applyBorder="1" applyAlignment="1"/>
    <xf numFmtId="166" fontId="6" fillId="0" borderId="1" xfId="2" applyNumberFormat="1" applyFont="1" applyFill="1" applyBorder="1" applyAlignment="1"/>
    <xf numFmtId="164" fontId="6" fillId="0" borderId="1" xfId="2" applyNumberFormat="1" applyFont="1" applyFill="1" applyBorder="1" applyAlignment="1">
      <alignment horizontal="right"/>
    </xf>
    <xf numFmtId="0" fontId="6" fillId="0" borderId="1" xfId="5" applyFont="1" applyFill="1" applyBorder="1" applyAlignment="1">
      <alignment horizontal="right"/>
    </xf>
    <xf numFmtId="0" fontId="6" fillId="0" borderId="1" xfId="5" applyFont="1" applyFill="1" applyBorder="1" applyAlignment="1">
      <alignment horizontal="left"/>
    </xf>
    <xf numFmtId="1" fontId="3" fillId="0" borderId="1" xfId="5" applyNumberFormat="1" applyFont="1" applyFill="1" applyBorder="1" applyAlignment="1"/>
    <xf numFmtId="9" fontId="3" fillId="0" borderId="1" xfId="6" applyFont="1" applyFill="1" applyBorder="1" applyAlignment="1">
      <alignment horizontal="center"/>
    </xf>
    <xf numFmtId="164" fontId="6" fillId="0" borderId="1" xfId="2" applyNumberFormat="1" applyFont="1" applyFill="1" applyBorder="1" applyAlignment="1"/>
    <xf numFmtId="165" fontId="6" fillId="0" borderId="1" xfId="6" applyNumberFormat="1" applyFont="1" applyFill="1" applyBorder="1" applyAlignment="1"/>
    <xf numFmtId="0" fontId="6" fillId="0" borderId="1" xfId="4" applyFont="1" applyFill="1" applyBorder="1" applyAlignment="1"/>
    <xf numFmtId="164" fontId="6" fillId="0" borderId="1" xfId="1" applyNumberFormat="1" applyFont="1" applyFill="1" applyBorder="1" applyAlignment="1">
      <alignment horizontal="right"/>
    </xf>
    <xf numFmtId="0" fontId="7" fillId="0" borderId="0" xfId="0" applyFont="1" applyFill="1" applyAlignment="1"/>
    <xf numFmtId="0" fontId="4" fillId="0" borderId="0" xfId="0" applyFont="1" applyFill="1" applyAlignment="1">
      <alignment horizontal="left" wrapText="1"/>
    </xf>
    <xf numFmtId="0" fontId="4" fillId="0" borderId="0" xfId="0" applyFont="1" applyFill="1" applyAlignment="1">
      <alignment horizontal="left"/>
    </xf>
    <xf numFmtId="164" fontId="16" fillId="0" borderId="0" xfId="1" applyNumberFormat="1" applyFont="1" applyFill="1"/>
    <xf numFmtId="0" fontId="0" fillId="0" borderId="0" xfId="0" applyFill="1"/>
    <xf numFmtId="164" fontId="3" fillId="0" borderId="1" xfId="1" applyNumberFormat="1" applyFont="1" applyFill="1" applyBorder="1" applyAlignment="1"/>
    <xf numFmtId="164" fontId="4" fillId="0" borderId="1" xfId="1" applyNumberFormat="1" applyFont="1" applyFill="1" applyBorder="1" applyAlignment="1"/>
    <xf numFmtId="164" fontId="9" fillId="0" borderId="1" xfId="1" applyNumberFormat="1" applyFont="1" applyFill="1" applyBorder="1" applyAlignment="1"/>
    <xf numFmtId="164" fontId="8" fillId="0" borderId="1" xfId="1" applyNumberFormat="1" applyFont="1" applyFill="1" applyBorder="1" applyAlignment="1"/>
    <xf numFmtId="164" fontId="12" fillId="0" borderId="1" xfId="1" applyNumberFormat="1" applyFont="1" applyFill="1" applyBorder="1" applyAlignment="1"/>
    <xf numFmtId="164" fontId="6" fillId="0" borderId="1" xfId="1" applyNumberFormat="1" applyFont="1" applyFill="1" applyBorder="1" applyAlignment="1"/>
    <xf numFmtId="164" fontId="5" fillId="0" borderId="0" xfId="0" applyNumberFormat="1" applyFont="1" applyFill="1" applyAlignment="1"/>
    <xf numFmtId="164" fontId="0" fillId="0" borderId="0" xfId="0" applyNumberFormat="1" applyFill="1"/>
    <xf numFmtId="0" fontId="3" fillId="2" borderId="1" xfId="5" applyNumberFormat="1" applyFont="1" applyFill="1" applyBorder="1" applyAlignment="1"/>
    <xf numFmtId="0" fontId="3" fillId="2" borderId="1" xfId="5" applyFont="1" applyFill="1" applyBorder="1" applyAlignment="1"/>
    <xf numFmtId="0" fontId="4" fillId="2" borderId="1" xfId="5" applyFont="1" applyFill="1" applyBorder="1" applyAlignment="1"/>
    <xf numFmtId="165" fontId="3" fillId="2" borderId="1" xfId="6" applyNumberFormat="1" applyFont="1" applyFill="1" applyBorder="1" applyAlignment="1"/>
    <xf numFmtId="166" fontId="3" fillId="2" borderId="1" xfId="2" applyNumberFormat="1" applyFont="1" applyFill="1" applyBorder="1" applyAlignment="1"/>
    <xf numFmtId="164" fontId="3" fillId="2" borderId="1" xfId="2" applyNumberFormat="1" applyFont="1" applyFill="1" applyBorder="1" applyAlignment="1">
      <alignment horizontal="right"/>
    </xf>
    <xf numFmtId="164" fontId="3" fillId="2" borderId="1" xfId="1" applyNumberFormat="1" applyFont="1" applyFill="1" applyBorder="1" applyAlignment="1"/>
    <xf numFmtId="0" fontId="3" fillId="2" borderId="1" xfId="4" applyFont="1" applyFill="1" applyBorder="1" applyAlignment="1"/>
    <xf numFmtId="164" fontId="3" fillId="2" borderId="1" xfId="1" applyNumberFormat="1" applyFont="1" applyFill="1" applyBorder="1" applyAlignment="1">
      <alignment horizontal="right"/>
    </xf>
    <xf numFmtId="0" fontId="3" fillId="2" borderId="1" xfId="5" applyFont="1" applyFill="1" applyBorder="1" applyAlignment="1">
      <alignment horizontal="right"/>
    </xf>
    <xf numFmtId="0" fontId="3" fillId="2" borderId="1" xfId="5" applyFont="1" applyFill="1" applyBorder="1" applyAlignment="1">
      <alignment horizontal="left"/>
    </xf>
    <xf numFmtId="0" fontId="5" fillId="2" borderId="0" xfId="0" applyFont="1" applyFill="1" applyAlignment="1"/>
    <xf numFmtId="0" fontId="2" fillId="2" borderId="1" xfId="5" applyNumberFormat="1" applyFont="1" applyFill="1" applyBorder="1" applyAlignment="1"/>
    <xf numFmtId="0" fontId="2" fillId="2" borderId="1" xfId="5" applyFont="1" applyFill="1" applyBorder="1" applyAlignment="1"/>
    <xf numFmtId="165" fontId="2" fillId="2" borderId="1" xfId="6" applyNumberFormat="1" applyFont="1" applyFill="1" applyBorder="1" applyAlignment="1"/>
    <xf numFmtId="166" fontId="2" fillId="2" borderId="1" xfId="2" applyNumberFormat="1" applyFont="1" applyFill="1" applyBorder="1" applyAlignment="1"/>
    <xf numFmtId="164" fontId="2" fillId="2" borderId="1" xfId="2" applyNumberFormat="1" applyFont="1" applyFill="1" applyBorder="1" applyAlignment="1">
      <alignment horizontal="right"/>
    </xf>
    <xf numFmtId="164" fontId="2" fillId="2" borderId="1" xfId="1" applyNumberFormat="1" applyFont="1" applyFill="1" applyBorder="1" applyAlignment="1"/>
    <xf numFmtId="0" fontId="2" fillId="2" borderId="1" xfId="4" applyFont="1" applyFill="1" applyBorder="1" applyAlignment="1"/>
    <xf numFmtId="164" fontId="2" fillId="2" borderId="1" xfId="1" applyNumberFormat="1" applyFont="1" applyFill="1" applyBorder="1" applyAlignment="1">
      <alignment horizontal="right"/>
    </xf>
    <xf numFmtId="0" fontId="2" fillId="2" borderId="1" xfId="5" applyFont="1" applyFill="1" applyBorder="1" applyAlignment="1">
      <alignment horizontal="right"/>
    </xf>
    <xf numFmtId="0" fontId="2" fillId="2" borderId="1" xfId="5" applyFont="1" applyFill="1" applyBorder="1" applyAlignment="1">
      <alignment horizontal="left"/>
    </xf>
    <xf numFmtId="0" fontId="2" fillId="2" borderId="0" xfId="0" applyFont="1" applyFill="1" applyAlignment="1"/>
    <xf numFmtId="0" fontId="2" fillId="0" borderId="1" xfId="4" applyFont="1" applyFill="1" applyBorder="1" applyAlignment="1"/>
    <xf numFmtId="166" fontId="15" fillId="0" borderId="1" xfId="2" applyNumberFormat="1" applyFont="1" applyFill="1" applyBorder="1" applyAlignment="1"/>
    <xf numFmtId="164" fontId="15" fillId="0" borderId="1" xfId="1" applyNumberFormat="1" applyFont="1" applyFill="1" applyBorder="1" applyAlignment="1"/>
    <xf numFmtId="43" fontId="5" fillId="0" borderId="0" xfId="1" applyFont="1" applyFill="1" applyAlignment="1"/>
    <xf numFmtId="43" fontId="5" fillId="0" borderId="0" xfId="0" applyNumberFormat="1" applyFont="1" applyFill="1" applyAlignment="1"/>
    <xf numFmtId="0" fontId="0" fillId="3" borderId="0" xfId="0" applyFill="1" applyBorder="1"/>
    <xf numFmtId="0" fontId="9" fillId="3" borderId="1" xfId="0" applyFont="1" applyFill="1" applyBorder="1" applyAlignment="1">
      <alignment horizontal="center" vertical="center" wrapText="1"/>
    </xf>
    <xf numFmtId="0" fontId="19" fillId="3" borderId="0" xfId="0" applyFont="1" applyFill="1" applyBorder="1" applyAlignment="1">
      <alignment horizontal="center" vertical="center" wrapText="1"/>
    </xf>
    <xf numFmtId="0" fontId="18" fillId="4" borderId="8" xfId="0" applyFont="1" applyFill="1" applyBorder="1"/>
    <xf numFmtId="164" fontId="18" fillId="4" borderId="8" xfId="0" applyNumberFormat="1" applyFont="1" applyFill="1" applyBorder="1"/>
    <xf numFmtId="164" fontId="0" fillId="0" borderId="0" xfId="0" applyNumberFormat="1"/>
    <xf numFmtId="164" fontId="17" fillId="0" borderId="0" xfId="0" applyNumberFormat="1" applyFont="1"/>
    <xf numFmtId="0" fontId="0" fillId="0" borderId="0" xfId="0" applyNumberFormat="1" applyAlignment="1">
      <alignment horizontal="left"/>
    </xf>
    <xf numFmtId="0" fontId="17" fillId="0" borderId="0" xfId="0" applyNumberFormat="1" applyFont="1" applyAlignment="1">
      <alignment horizontal="left"/>
    </xf>
    <xf numFmtId="0" fontId="4" fillId="0" borderId="1" xfId="5" applyNumberFormat="1" applyFont="1" applyFill="1" applyBorder="1" applyAlignment="1"/>
    <xf numFmtId="165" fontId="4" fillId="0" borderId="1" xfId="6" applyNumberFormat="1" applyFont="1" applyFill="1" applyBorder="1" applyAlignment="1"/>
    <xf numFmtId="164" fontId="4" fillId="0" borderId="1" xfId="1" applyNumberFormat="1" applyFont="1" applyFill="1" applyBorder="1" applyAlignment="1">
      <alignment horizontal="right"/>
    </xf>
    <xf numFmtId="0" fontId="4" fillId="0" borderId="1" xfId="4" applyFont="1" applyFill="1" applyBorder="1" applyAlignment="1"/>
    <xf numFmtId="0" fontId="4" fillId="0" borderId="0" xfId="0" applyFont="1" applyFill="1" applyAlignment="1"/>
    <xf numFmtId="0" fontId="8" fillId="5" borderId="1" xfId="5" applyFont="1" applyFill="1" applyBorder="1" applyAlignment="1">
      <alignment horizontal="center"/>
    </xf>
    <xf numFmtId="164" fontId="3" fillId="5" borderId="1" xfId="2" applyNumberFormat="1" applyFont="1" applyFill="1" applyBorder="1" applyAlignment="1"/>
    <xf numFmtId="165" fontId="3" fillId="5" borderId="1" xfId="6" applyNumberFormat="1" applyFont="1" applyFill="1" applyBorder="1" applyAlignment="1"/>
    <xf numFmtId="165" fontId="4" fillId="5" borderId="1" xfId="5" applyNumberFormat="1" applyFont="1" applyFill="1" applyBorder="1" applyAlignment="1">
      <alignment horizontal="center"/>
    </xf>
    <xf numFmtId="9" fontId="4" fillId="5" borderId="1" xfId="6" applyFont="1" applyFill="1" applyBorder="1" applyAlignment="1">
      <alignment horizontal="center"/>
    </xf>
    <xf numFmtId="164" fontId="4" fillId="5" borderId="1" xfId="2" applyNumberFormat="1" applyFont="1" applyFill="1" applyBorder="1" applyAlignment="1"/>
    <xf numFmtId="9" fontId="3" fillId="5" borderId="1" xfId="6" applyFont="1" applyFill="1" applyBorder="1" applyAlignment="1">
      <alignment horizontal="center"/>
    </xf>
    <xf numFmtId="165" fontId="6" fillId="5" borderId="1" xfId="6" applyNumberFormat="1" applyFont="1" applyFill="1" applyBorder="1" applyAlignment="1"/>
    <xf numFmtId="0" fontId="5" fillId="5" borderId="0" xfId="0" applyFont="1" applyFill="1" applyAlignment="1"/>
    <xf numFmtId="164" fontId="16" fillId="5" borderId="0" xfId="1" applyNumberFormat="1" applyFont="1" applyFill="1"/>
    <xf numFmtId="0" fontId="0" fillId="5" borderId="0" xfId="0" applyFill="1"/>
    <xf numFmtId="0" fontId="8" fillId="0" borderId="0" xfId="0" applyFont="1" applyFill="1" applyAlignment="1"/>
    <xf numFmtId="0" fontId="4" fillId="0" borderId="0" xfId="0" applyFont="1" applyFill="1" applyAlignment="1">
      <alignment horizontal="left" wrapText="1"/>
    </xf>
    <xf numFmtId="0" fontId="9" fillId="3" borderId="2" xfId="0" applyFont="1" applyFill="1" applyBorder="1" applyAlignment="1">
      <alignment horizontal="center" vertical="center" wrapText="1"/>
    </xf>
    <xf numFmtId="0" fontId="9" fillId="3" borderId="6" xfId="0" applyFont="1" applyFill="1" applyBorder="1" applyAlignment="1">
      <alignment horizontal="center" vertical="center" wrapText="1"/>
    </xf>
    <xf numFmtId="0" fontId="9" fillId="3" borderId="7" xfId="0" applyFont="1" applyFill="1" applyBorder="1" applyAlignment="1">
      <alignment horizontal="center" vertical="center" wrapText="1"/>
    </xf>
    <xf numFmtId="1" fontId="9" fillId="3" borderId="2" xfId="0" applyNumberFormat="1" applyFont="1" applyFill="1" applyBorder="1" applyAlignment="1">
      <alignment horizontal="center" vertical="center" wrapText="1"/>
    </xf>
    <xf numFmtId="1" fontId="9" fillId="3" borderId="6" xfId="0" applyNumberFormat="1" applyFont="1" applyFill="1" applyBorder="1" applyAlignment="1">
      <alignment horizontal="center" vertical="center" wrapText="1"/>
    </xf>
    <xf numFmtId="1" fontId="9" fillId="3" borderId="7" xfId="0" applyNumberFormat="1" applyFont="1" applyFill="1" applyBorder="1" applyAlignment="1">
      <alignment horizontal="center" vertical="center" wrapText="1"/>
    </xf>
    <xf numFmtId="0" fontId="9" fillId="3" borderId="3" xfId="0" applyFont="1" applyFill="1" applyBorder="1" applyAlignment="1">
      <alignment horizontal="center" vertical="center" wrapText="1"/>
    </xf>
    <xf numFmtId="0" fontId="9" fillId="3" borderId="4" xfId="0" applyFont="1" applyFill="1" applyBorder="1" applyAlignment="1">
      <alignment horizontal="center" vertical="center" wrapText="1"/>
    </xf>
    <xf numFmtId="0" fontId="9" fillId="3" borderId="5" xfId="0" applyFont="1" applyFill="1" applyBorder="1" applyAlignment="1">
      <alignment horizontal="center" vertical="center" wrapText="1"/>
    </xf>
  </cellXfs>
  <cellStyles count="7">
    <cellStyle name="Ezres" xfId="1" builtinId="3"/>
    <cellStyle name="Ezres 2" xfId="2"/>
    <cellStyle name="Normál" xfId="0" builtinId="0"/>
    <cellStyle name="Normál 2" xfId="3"/>
    <cellStyle name="Normál_Munka1" xfId="4"/>
    <cellStyle name="Normál_Munka2" xfId="5"/>
    <cellStyle name="Százalék 2" xfId="6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Munka1"/>
  <dimension ref="A1:AL76"/>
  <sheetViews>
    <sheetView tabSelected="1" topLeftCell="B1" zoomScale="80" zoomScaleNormal="80" workbookViewId="0">
      <pane ySplit="1" topLeftCell="A2" activePane="bottomLeft" state="frozen"/>
      <selection pane="bottomLeft" activeCell="C15" sqref="C15"/>
    </sheetView>
  </sheetViews>
  <sheetFormatPr defaultRowHeight="12.75"/>
  <cols>
    <col min="1" max="1" width="11.5703125" style="17" bestFit="1" customWidth="1"/>
    <col min="2" max="2" width="17.85546875" style="17" bestFit="1" customWidth="1"/>
    <col min="3" max="3" width="79" style="17" customWidth="1"/>
    <col min="4" max="4" width="27.85546875" style="17" customWidth="1"/>
    <col min="5" max="5" width="8.5703125" style="17" customWidth="1"/>
    <col min="6" max="6" width="12.7109375" style="17" customWidth="1"/>
    <col min="7" max="9" width="10.85546875" style="17" bestFit="1" customWidth="1"/>
    <col min="10" max="10" width="16" style="17" bestFit="1" customWidth="1"/>
    <col min="11" max="11" width="17.28515625" style="17" customWidth="1"/>
    <col min="12" max="16" width="16" style="131" customWidth="1"/>
    <col min="17" max="17" width="17.28515625" style="131" customWidth="1"/>
    <col min="18" max="18" width="13.42578125" style="17" bestFit="1" customWidth="1"/>
    <col min="19" max="19" width="14.85546875" style="17" bestFit="1" customWidth="1"/>
    <col min="20" max="21" width="11.7109375" style="17" bestFit="1" customWidth="1"/>
    <col min="22" max="22" width="12.28515625" style="17" bestFit="1" customWidth="1"/>
    <col min="23" max="23" width="12.85546875" style="17" bestFit="1" customWidth="1"/>
    <col min="24" max="24" width="13.42578125" style="79" bestFit="1" customWidth="1"/>
    <col min="25" max="25" width="16" style="17" bestFit="1" customWidth="1"/>
    <col min="26" max="26" width="14.5703125" style="79" bestFit="1" customWidth="1"/>
    <col min="27" max="27" width="13.85546875" style="17" bestFit="1" customWidth="1"/>
    <col min="28" max="28" width="15.5703125" style="17" bestFit="1" customWidth="1"/>
    <col min="29" max="29" width="12.85546875" style="17" bestFit="1" customWidth="1"/>
    <col min="30" max="30" width="15.85546875" style="17" bestFit="1" customWidth="1"/>
    <col min="31" max="31" width="17.28515625" style="17" bestFit="1" customWidth="1"/>
    <col min="32" max="32" width="13.42578125" style="17" bestFit="1" customWidth="1"/>
    <col min="33" max="33" width="13.85546875" style="17" bestFit="1" customWidth="1"/>
    <col min="34" max="34" width="15.85546875" style="17" bestFit="1" customWidth="1"/>
    <col min="35" max="35" width="14.42578125" style="17" bestFit="1" customWidth="1"/>
    <col min="36" max="37" width="12.7109375" style="17" bestFit="1" customWidth="1"/>
    <col min="38" max="38" width="37.140625" style="17" bestFit="1" customWidth="1"/>
    <col min="39" max="39" width="13.7109375" style="17" bestFit="1" customWidth="1"/>
    <col min="40" max="40" width="15.5703125" style="17" bestFit="1" customWidth="1"/>
    <col min="41" max="41" width="16.28515625" style="17" bestFit="1" customWidth="1"/>
    <col min="42" max="42" width="12.7109375" style="17" bestFit="1" customWidth="1"/>
    <col min="43" max="43" width="17.7109375" style="17" bestFit="1" customWidth="1"/>
    <col min="44" max="44" width="33.140625" style="17" bestFit="1" customWidth="1"/>
    <col min="45" max="45" width="15.85546875" style="17" bestFit="1" customWidth="1"/>
    <col min="46" max="46" width="35.28515625" style="17" bestFit="1" customWidth="1"/>
    <col min="47" max="16384" width="9.140625" style="17"/>
  </cols>
  <sheetData>
    <row r="1" spans="1:38" s="4" customFormat="1">
      <c r="A1" s="1" t="s">
        <v>0</v>
      </c>
      <c r="B1" s="1" t="s">
        <v>1</v>
      </c>
      <c r="C1" s="1" t="s">
        <v>2</v>
      </c>
      <c r="D1" s="1" t="s">
        <v>3</v>
      </c>
      <c r="E1" s="1" t="s">
        <v>111</v>
      </c>
      <c r="F1" s="1" t="s">
        <v>117</v>
      </c>
      <c r="G1" s="1" t="s">
        <v>118</v>
      </c>
      <c r="H1" s="1" t="s">
        <v>119</v>
      </c>
      <c r="I1" s="1" t="s">
        <v>120</v>
      </c>
      <c r="J1" s="1" t="s">
        <v>4</v>
      </c>
      <c r="K1" s="1" t="s">
        <v>5</v>
      </c>
      <c r="L1" s="123" t="s">
        <v>171</v>
      </c>
      <c r="M1" s="123" t="s">
        <v>170</v>
      </c>
      <c r="N1" s="123" t="s">
        <v>169</v>
      </c>
      <c r="O1" s="123" t="s">
        <v>168</v>
      </c>
      <c r="P1" s="123" t="s">
        <v>4</v>
      </c>
      <c r="Q1" s="123" t="s">
        <v>5</v>
      </c>
      <c r="R1" s="2" t="s">
        <v>6</v>
      </c>
      <c r="S1" s="2" t="s">
        <v>7</v>
      </c>
      <c r="T1" s="1" t="s">
        <v>8</v>
      </c>
      <c r="U1" s="2" t="s">
        <v>9</v>
      </c>
      <c r="V1" s="2" t="s">
        <v>10</v>
      </c>
      <c r="W1" s="2" t="s">
        <v>11</v>
      </c>
      <c r="X1" s="2" t="s">
        <v>12</v>
      </c>
      <c r="Y1" s="2" t="s">
        <v>13</v>
      </c>
      <c r="Z1" s="2" t="s">
        <v>14</v>
      </c>
      <c r="AA1" s="1" t="s">
        <v>15</v>
      </c>
      <c r="AB1" s="3" t="s">
        <v>16</v>
      </c>
      <c r="AC1" s="3" t="s">
        <v>17</v>
      </c>
      <c r="AD1" s="3" t="s">
        <v>18</v>
      </c>
      <c r="AE1" s="3" t="s">
        <v>19</v>
      </c>
      <c r="AF1" s="1" t="s">
        <v>20</v>
      </c>
      <c r="AG1" s="1" t="s">
        <v>21</v>
      </c>
      <c r="AH1" s="1" t="s">
        <v>22</v>
      </c>
      <c r="AI1" s="1" t="s">
        <v>23</v>
      </c>
      <c r="AJ1" s="1" t="s">
        <v>24</v>
      </c>
      <c r="AK1" s="1" t="s">
        <v>25</v>
      </c>
      <c r="AL1" s="1" t="s">
        <v>26</v>
      </c>
    </row>
    <row r="2" spans="1:38">
      <c r="A2" s="5">
        <v>210006181</v>
      </c>
      <c r="B2" s="6" t="s">
        <v>27</v>
      </c>
      <c r="C2" s="7" t="s">
        <v>28</v>
      </c>
      <c r="D2" s="6" t="s">
        <v>29</v>
      </c>
      <c r="E2" s="6">
        <v>2</v>
      </c>
      <c r="F2" s="62">
        <v>0</v>
      </c>
      <c r="G2" s="62">
        <v>0</v>
      </c>
      <c r="H2" s="6">
        <v>8</v>
      </c>
      <c r="I2" s="6">
        <v>2</v>
      </c>
      <c r="J2" s="8">
        <f t="shared" ref="J2:J35" si="0">SUM(F2:I2)</f>
        <v>10</v>
      </c>
      <c r="K2" s="9">
        <f>J2/$J$6</f>
        <v>4.8603641676456248E-5</v>
      </c>
      <c r="L2" s="124">
        <v>4</v>
      </c>
      <c r="M2" s="124">
        <v>0</v>
      </c>
      <c r="N2" s="124">
        <v>0</v>
      </c>
      <c r="O2" s="124">
        <v>0</v>
      </c>
      <c r="P2" s="124">
        <f t="shared" ref="P2:P35" si="1">SUM(L2:O2)</f>
        <v>4</v>
      </c>
      <c r="Q2" s="125">
        <f>P2/$P$6</f>
        <v>1.7995078346072349E-5</v>
      </c>
      <c r="R2" s="10">
        <v>1</v>
      </c>
      <c r="S2" s="11">
        <v>2</v>
      </c>
      <c r="T2" s="6">
        <v>954</v>
      </c>
      <c r="U2" s="6">
        <v>1313</v>
      </c>
      <c r="V2" s="10">
        <f>U2/S2</f>
        <v>656.5</v>
      </c>
      <c r="W2" s="12">
        <f>$V$5</f>
        <v>387.8</v>
      </c>
      <c r="X2" s="73">
        <v>328</v>
      </c>
      <c r="Y2" s="73">
        <f>U2-X2</f>
        <v>985</v>
      </c>
      <c r="Z2" s="73">
        <v>698</v>
      </c>
      <c r="AA2" s="14">
        <f>U2-Z2</f>
        <v>615</v>
      </c>
      <c r="AB2" s="6" t="s">
        <v>112</v>
      </c>
      <c r="AC2" s="14">
        <v>0</v>
      </c>
      <c r="AD2" s="14">
        <v>0</v>
      </c>
      <c r="AE2" s="13" t="s">
        <v>30</v>
      </c>
      <c r="AF2" s="6" t="s">
        <v>31</v>
      </c>
      <c r="AG2" s="6" t="s">
        <v>32</v>
      </c>
      <c r="AH2" s="11">
        <v>4000</v>
      </c>
      <c r="AI2" s="11">
        <v>2000</v>
      </c>
      <c r="AJ2" s="6" t="s">
        <v>33</v>
      </c>
      <c r="AK2" s="15">
        <v>2000</v>
      </c>
      <c r="AL2" s="16" t="s">
        <v>34</v>
      </c>
    </row>
    <row r="3" spans="1:38">
      <c r="A3" s="5">
        <v>210053887</v>
      </c>
      <c r="B3" s="6" t="s">
        <v>35</v>
      </c>
      <c r="C3" s="7" t="s">
        <v>28</v>
      </c>
      <c r="D3" s="6" t="s">
        <v>36</v>
      </c>
      <c r="E3" s="6">
        <v>10</v>
      </c>
      <c r="F3" s="62">
        <v>16914</v>
      </c>
      <c r="G3" s="62">
        <v>16507</v>
      </c>
      <c r="H3" s="6">
        <v>15456</v>
      </c>
      <c r="I3" s="6">
        <v>16098.999999999998</v>
      </c>
      <c r="J3" s="8">
        <f t="shared" si="0"/>
        <v>64976</v>
      </c>
      <c r="K3" s="9">
        <f>J3/$J$6</f>
        <v>0.31580702215694212</v>
      </c>
      <c r="L3" s="124">
        <v>15768</v>
      </c>
      <c r="M3" s="124">
        <v>14316</v>
      </c>
      <c r="N3" s="124">
        <v>11248.999999999998</v>
      </c>
      <c r="O3" s="124">
        <v>11686</v>
      </c>
      <c r="P3" s="124">
        <f t="shared" si="1"/>
        <v>53019</v>
      </c>
      <c r="Q3" s="125">
        <f t="shared" ref="Q3:Q6" si="2">P3/$P$6</f>
        <v>0.23852026470760246</v>
      </c>
      <c r="R3" s="10">
        <v>1</v>
      </c>
      <c r="S3" s="11">
        <v>10</v>
      </c>
      <c r="T3" s="6">
        <v>4034</v>
      </c>
      <c r="U3" s="6">
        <v>5219</v>
      </c>
      <c r="V3" s="10">
        <f t="shared" ref="V3:V35" si="3">U3/S3</f>
        <v>521.9</v>
      </c>
      <c r="W3" s="12">
        <f>$V$5</f>
        <v>387.8</v>
      </c>
      <c r="X3" s="73">
        <v>1305</v>
      </c>
      <c r="Y3" s="73">
        <f t="shared" ref="Y3:Y35" si="4">U3-X3</f>
        <v>3914</v>
      </c>
      <c r="Z3" s="73">
        <v>3490</v>
      </c>
      <c r="AA3" s="14">
        <f>U3-Z3</f>
        <v>1729</v>
      </c>
      <c r="AB3" s="6" t="s">
        <v>112</v>
      </c>
      <c r="AC3" s="14">
        <f>U3-300</f>
        <v>4919</v>
      </c>
      <c r="AD3" s="14">
        <v>300</v>
      </c>
      <c r="AE3" s="13" t="s">
        <v>37</v>
      </c>
      <c r="AF3" s="6" t="s">
        <v>31</v>
      </c>
      <c r="AG3" s="6" t="s">
        <v>32</v>
      </c>
      <c r="AH3" s="11">
        <v>20000</v>
      </c>
      <c r="AI3" s="11">
        <v>2000</v>
      </c>
      <c r="AJ3" s="6" t="s">
        <v>33</v>
      </c>
      <c r="AK3" s="15">
        <v>2000</v>
      </c>
      <c r="AL3" s="16" t="s">
        <v>34</v>
      </c>
    </row>
    <row r="4" spans="1:38">
      <c r="A4" s="5">
        <v>210082593</v>
      </c>
      <c r="B4" s="6" t="s">
        <v>38</v>
      </c>
      <c r="C4" s="7" t="s">
        <v>39</v>
      </c>
      <c r="D4" s="6" t="s">
        <v>40</v>
      </c>
      <c r="E4" s="6">
        <v>10</v>
      </c>
      <c r="F4" s="62">
        <v>28031.000000000004</v>
      </c>
      <c r="G4" s="62">
        <v>30308</v>
      </c>
      <c r="H4" s="6">
        <v>29142.999999999996</v>
      </c>
      <c r="I4" s="6">
        <v>27404.899999999998</v>
      </c>
      <c r="J4" s="8">
        <f t="shared" si="0"/>
        <v>114886.9</v>
      </c>
      <c r="K4" s="9">
        <f>J4/$J$6</f>
        <v>0.55839217209188619</v>
      </c>
      <c r="L4" s="124">
        <v>29158.999999999996</v>
      </c>
      <c r="M4" s="124">
        <v>32650</v>
      </c>
      <c r="N4" s="124">
        <v>31244</v>
      </c>
      <c r="O4" s="124">
        <v>30300</v>
      </c>
      <c r="P4" s="124">
        <f t="shared" si="1"/>
        <v>123353</v>
      </c>
      <c r="Q4" s="125">
        <f t="shared" si="2"/>
        <v>0.55493672480576561</v>
      </c>
      <c r="R4" s="10">
        <v>1</v>
      </c>
      <c r="S4" s="11">
        <v>10</v>
      </c>
      <c r="T4" s="6">
        <v>3565</v>
      </c>
      <c r="U4" s="6">
        <v>4643</v>
      </c>
      <c r="V4" s="10">
        <f t="shared" si="3"/>
        <v>464.3</v>
      </c>
      <c r="W4" s="12">
        <f>$V$5</f>
        <v>387.8</v>
      </c>
      <c r="X4" s="73">
        <v>1161</v>
      </c>
      <c r="Y4" s="73">
        <f t="shared" si="4"/>
        <v>3482</v>
      </c>
      <c r="Z4" s="73">
        <v>3490</v>
      </c>
      <c r="AA4" s="14">
        <f>U4-Z4</f>
        <v>1153</v>
      </c>
      <c r="AB4" s="6" t="s">
        <v>113</v>
      </c>
      <c r="AC4" s="14">
        <f t="shared" ref="AC4:AC35" si="5">U4-300</f>
        <v>4343</v>
      </c>
      <c r="AD4" s="14">
        <v>300</v>
      </c>
      <c r="AE4" s="13" t="s">
        <v>37</v>
      </c>
      <c r="AF4" s="6" t="s">
        <v>41</v>
      </c>
      <c r="AG4" s="6" t="s">
        <v>32</v>
      </c>
      <c r="AH4" s="11">
        <v>28500</v>
      </c>
      <c r="AI4" s="11">
        <v>2850</v>
      </c>
      <c r="AJ4" s="6" t="s">
        <v>33</v>
      </c>
      <c r="AK4" s="15">
        <v>2850</v>
      </c>
      <c r="AL4" s="16" t="s">
        <v>42</v>
      </c>
    </row>
    <row r="5" spans="1:38" s="4" customFormat="1">
      <c r="A5" s="21">
        <v>210011796</v>
      </c>
      <c r="B5" s="22" t="s">
        <v>43</v>
      </c>
      <c r="C5" s="22" t="s">
        <v>44</v>
      </c>
      <c r="D5" s="22" t="s">
        <v>36</v>
      </c>
      <c r="E5" s="6">
        <v>10</v>
      </c>
      <c r="F5" s="62">
        <v>6719</v>
      </c>
      <c r="G5" s="62">
        <v>6846</v>
      </c>
      <c r="H5" s="6">
        <v>6156</v>
      </c>
      <c r="I5" s="6">
        <v>6162</v>
      </c>
      <c r="J5" s="8">
        <f t="shared" si="0"/>
        <v>25883</v>
      </c>
      <c r="K5" s="23">
        <f>J5/$J$6</f>
        <v>0.12580080575117172</v>
      </c>
      <c r="L5" s="124">
        <v>8109.9999999999991</v>
      </c>
      <c r="M5" s="124">
        <v>10287</v>
      </c>
      <c r="N5" s="124">
        <v>13236.000000000002</v>
      </c>
      <c r="O5" s="124">
        <v>14278</v>
      </c>
      <c r="P5" s="124">
        <f t="shared" si="1"/>
        <v>45911</v>
      </c>
      <c r="Q5" s="125">
        <f t="shared" si="2"/>
        <v>0.2065430104866319</v>
      </c>
      <c r="R5" s="24">
        <v>1</v>
      </c>
      <c r="S5" s="25">
        <v>10</v>
      </c>
      <c r="T5" s="6">
        <v>2948</v>
      </c>
      <c r="U5" s="6">
        <v>3878</v>
      </c>
      <c r="V5" s="26">
        <f t="shared" si="3"/>
        <v>387.8</v>
      </c>
      <c r="W5" s="24">
        <f>$V$5</f>
        <v>387.8</v>
      </c>
      <c r="X5" s="75">
        <v>970</v>
      </c>
      <c r="Y5" s="73">
        <f t="shared" si="4"/>
        <v>2908</v>
      </c>
      <c r="Z5" s="73">
        <v>3490</v>
      </c>
      <c r="AA5" s="29">
        <f>U5-Z5</f>
        <v>388</v>
      </c>
      <c r="AB5" s="6" t="s">
        <v>113</v>
      </c>
      <c r="AC5" s="29">
        <f t="shared" si="5"/>
        <v>3578</v>
      </c>
      <c r="AD5" s="29">
        <v>300</v>
      </c>
      <c r="AE5" s="28" t="s">
        <v>37</v>
      </c>
      <c r="AF5" s="22" t="s">
        <v>45</v>
      </c>
      <c r="AG5" s="22" t="s">
        <v>32</v>
      </c>
      <c r="AH5" s="25">
        <v>25000</v>
      </c>
      <c r="AI5" s="25">
        <v>2500</v>
      </c>
      <c r="AJ5" s="22" t="s">
        <v>33</v>
      </c>
      <c r="AK5" s="30">
        <v>2500</v>
      </c>
      <c r="AL5" s="31" t="s">
        <v>46</v>
      </c>
    </row>
    <row r="6" spans="1:38">
      <c r="A6" s="32"/>
      <c r="B6" s="7"/>
      <c r="C6" s="7"/>
      <c r="D6" s="7"/>
      <c r="E6" s="6"/>
      <c r="F6" s="62"/>
      <c r="G6" s="62"/>
      <c r="H6" s="6"/>
      <c r="I6" s="6"/>
      <c r="J6" s="8">
        <f>SUM(J3:J5)</f>
        <v>205745.9</v>
      </c>
      <c r="K6" s="9">
        <f>J6/$J$6</f>
        <v>1</v>
      </c>
      <c r="L6" s="124"/>
      <c r="M6" s="124"/>
      <c r="N6" s="124"/>
      <c r="O6" s="124"/>
      <c r="P6" s="124">
        <f>SUM(P3:P5)</f>
        <v>222283</v>
      </c>
      <c r="Q6" s="125">
        <f t="shared" si="2"/>
        <v>1</v>
      </c>
      <c r="R6" s="12"/>
      <c r="S6" s="18"/>
      <c r="T6" s="6"/>
      <c r="U6" s="6"/>
      <c r="V6" s="10"/>
      <c r="W6" s="33"/>
      <c r="X6" s="74"/>
      <c r="Y6" s="73"/>
      <c r="Z6" s="73"/>
      <c r="AA6" s="14"/>
      <c r="AB6" s="6"/>
      <c r="AC6" s="14"/>
      <c r="AD6" s="14"/>
      <c r="AE6" s="13"/>
      <c r="AF6" s="7"/>
      <c r="AG6" s="7"/>
      <c r="AH6" s="18"/>
      <c r="AI6" s="18"/>
      <c r="AJ6" s="7"/>
      <c r="AK6" s="19"/>
      <c r="AL6" s="20"/>
    </row>
    <row r="7" spans="1:38">
      <c r="A7" s="32"/>
      <c r="B7" s="7"/>
      <c r="C7" s="7"/>
      <c r="D7" s="7"/>
      <c r="E7" s="6"/>
      <c r="F7" s="62"/>
      <c r="G7" s="62"/>
      <c r="H7" s="6"/>
      <c r="I7" s="6"/>
      <c r="J7" s="8"/>
      <c r="K7" s="34"/>
      <c r="L7" s="124"/>
      <c r="M7" s="124"/>
      <c r="N7" s="124"/>
      <c r="O7" s="124"/>
      <c r="P7" s="124"/>
      <c r="Q7" s="126"/>
      <c r="R7" s="12"/>
      <c r="S7" s="18"/>
      <c r="T7" s="6"/>
      <c r="U7" s="6"/>
      <c r="V7" s="10"/>
      <c r="W7" s="33"/>
      <c r="X7" s="74"/>
      <c r="Y7" s="73"/>
      <c r="Z7" s="73"/>
      <c r="AA7" s="14"/>
      <c r="AB7" s="6"/>
      <c r="AC7" s="14"/>
      <c r="AD7" s="14"/>
      <c r="AE7" s="13"/>
      <c r="AF7" s="7"/>
      <c r="AG7" s="7"/>
      <c r="AH7" s="18"/>
      <c r="AI7" s="18"/>
      <c r="AJ7" s="7"/>
      <c r="AK7" s="19"/>
      <c r="AL7" s="20"/>
    </row>
    <row r="8" spans="1:38" s="92" customFormat="1">
      <c r="A8" s="81">
        <v>210006199</v>
      </c>
      <c r="B8" s="82" t="s">
        <v>47</v>
      </c>
      <c r="C8" s="83" t="s">
        <v>48</v>
      </c>
      <c r="D8" s="82" t="s">
        <v>49</v>
      </c>
      <c r="E8" s="82">
        <v>4</v>
      </c>
      <c r="F8" s="62">
        <v>88</v>
      </c>
      <c r="G8" s="62">
        <v>60</v>
      </c>
      <c r="H8" s="6">
        <v>68</v>
      </c>
      <c r="I8" s="6">
        <v>32</v>
      </c>
      <c r="J8" s="8">
        <f t="shared" si="0"/>
        <v>248</v>
      </c>
      <c r="K8" s="84">
        <f t="shared" ref="K8:K13" si="6">J8/$J$13</f>
        <v>5.2365418513068328E-5</v>
      </c>
      <c r="L8" s="124">
        <v>32</v>
      </c>
      <c r="M8" s="124">
        <v>68</v>
      </c>
      <c r="N8" s="124">
        <v>92</v>
      </c>
      <c r="O8" s="124">
        <v>44</v>
      </c>
      <c r="P8" s="124">
        <f t="shared" si="1"/>
        <v>236</v>
      </c>
      <c r="Q8" s="125">
        <f>P8/$P$13</f>
        <v>4.8362600548510581E-5</v>
      </c>
      <c r="R8" s="85">
        <v>2</v>
      </c>
      <c r="S8" s="86">
        <v>2</v>
      </c>
      <c r="T8" s="6">
        <v>1717</v>
      </c>
      <c r="U8" s="6">
        <v>2271</v>
      </c>
      <c r="V8" s="85">
        <f t="shared" si="3"/>
        <v>1135.5</v>
      </c>
      <c r="W8" s="105">
        <v>732.6</v>
      </c>
      <c r="X8" s="87">
        <v>568</v>
      </c>
      <c r="Y8" s="73">
        <f t="shared" si="4"/>
        <v>1703</v>
      </c>
      <c r="Z8" s="73">
        <f>W8*0.9*2</f>
        <v>1318.68</v>
      </c>
      <c r="AA8" s="89">
        <f>U8-Z8</f>
        <v>952.31999999999994</v>
      </c>
      <c r="AB8" s="6" t="s">
        <v>114</v>
      </c>
      <c r="AC8" s="89">
        <v>0</v>
      </c>
      <c r="AD8" s="89">
        <v>0</v>
      </c>
      <c r="AE8" s="88" t="s">
        <v>30</v>
      </c>
      <c r="AF8" s="82" t="s">
        <v>31</v>
      </c>
      <c r="AG8" s="82" t="s">
        <v>32</v>
      </c>
      <c r="AH8" s="86">
        <v>8000</v>
      </c>
      <c r="AI8" s="86">
        <v>4000</v>
      </c>
      <c r="AJ8" s="82" t="s">
        <v>33</v>
      </c>
      <c r="AK8" s="90">
        <v>2000</v>
      </c>
      <c r="AL8" s="91" t="s">
        <v>34</v>
      </c>
    </row>
    <row r="9" spans="1:38" s="92" customFormat="1">
      <c r="A9" s="81">
        <v>210082624</v>
      </c>
      <c r="B9" s="82" t="s">
        <v>50</v>
      </c>
      <c r="C9" s="83" t="s">
        <v>51</v>
      </c>
      <c r="D9" s="82" t="s">
        <v>52</v>
      </c>
      <c r="E9" s="82">
        <v>20</v>
      </c>
      <c r="F9" s="62">
        <v>148080</v>
      </c>
      <c r="G9" s="62">
        <v>158326</v>
      </c>
      <c r="H9" s="6">
        <v>147214</v>
      </c>
      <c r="I9" s="6">
        <v>151436</v>
      </c>
      <c r="J9" s="8">
        <f t="shared" si="0"/>
        <v>605056</v>
      </c>
      <c r="K9" s="84">
        <f t="shared" si="6"/>
        <v>0.12775810751549624</v>
      </c>
      <c r="L9" s="124">
        <v>163338</v>
      </c>
      <c r="M9" s="124">
        <v>184116.00000000003</v>
      </c>
      <c r="N9" s="124">
        <v>168692</v>
      </c>
      <c r="O9" s="124">
        <v>184421.99999999997</v>
      </c>
      <c r="P9" s="124">
        <f t="shared" si="1"/>
        <v>700568</v>
      </c>
      <c r="Q9" s="125">
        <f t="shared" ref="Q9:Q13" si="7">P9/$P$13</f>
        <v>0.14356478958080068</v>
      </c>
      <c r="R9" s="85">
        <v>2</v>
      </c>
      <c r="S9" s="86">
        <v>10</v>
      </c>
      <c r="T9" s="6">
        <v>7851</v>
      </c>
      <c r="U9" s="6">
        <v>9645</v>
      </c>
      <c r="V9" s="85">
        <f t="shared" si="3"/>
        <v>964.5</v>
      </c>
      <c r="W9" s="105">
        <v>732.6</v>
      </c>
      <c r="X9" s="87">
        <v>2411</v>
      </c>
      <c r="Y9" s="73">
        <f t="shared" si="4"/>
        <v>7234</v>
      </c>
      <c r="Z9" s="73">
        <v>6593</v>
      </c>
      <c r="AA9" s="89">
        <f>U9-Z9</f>
        <v>3052</v>
      </c>
      <c r="AB9" s="6" t="s">
        <v>114</v>
      </c>
      <c r="AC9" s="89">
        <f t="shared" si="5"/>
        <v>9345</v>
      </c>
      <c r="AD9" s="89">
        <v>300</v>
      </c>
      <c r="AE9" s="88" t="s">
        <v>37</v>
      </c>
      <c r="AF9" s="82" t="s">
        <v>41</v>
      </c>
      <c r="AG9" s="82" t="s">
        <v>32</v>
      </c>
      <c r="AH9" s="86">
        <v>57000</v>
      </c>
      <c r="AI9" s="86">
        <v>5700</v>
      </c>
      <c r="AJ9" s="82" t="s">
        <v>33</v>
      </c>
      <c r="AK9" s="90">
        <v>2850</v>
      </c>
      <c r="AL9" s="91" t="s">
        <v>42</v>
      </c>
    </row>
    <row r="10" spans="1:38" s="103" customFormat="1">
      <c r="A10" s="93">
        <v>210053895</v>
      </c>
      <c r="B10" s="94" t="s">
        <v>53</v>
      </c>
      <c r="C10" s="83" t="s">
        <v>48</v>
      </c>
      <c r="D10" s="94" t="s">
        <v>54</v>
      </c>
      <c r="E10" s="94">
        <v>20</v>
      </c>
      <c r="F10" s="62">
        <v>835422.00000000023</v>
      </c>
      <c r="G10" s="62">
        <v>827676.79999999993</v>
      </c>
      <c r="H10" s="6">
        <v>768133.99999999977</v>
      </c>
      <c r="I10" s="6">
        <v>787132</v>
      </c>
      <c r="J10" s="8">
        <f t="shared" si="0"/>
        <v>3218364.8</v>
      </c>
      <c r="K10" s="95">
        <f t="shared" si="6"/>
        <v>0.67956056322470737</v>
      </c>
      <c r="L10" s="124">
        <v>787096</v>
      </c>
      <c r="M10" s="124">
        <v>783820</v>
      </c>
      <c r="N10" s="124">
        <v>721230</v>
      </c>
      <c r="O10" s="124">
        <v>774204.00000000012</v>
      </c>
      <c r="P10" s="124">
        <f t="shared" si="1"/>
        <v>3066350</v>
      </c>
      <c r="Q10" s="125">
        <f t="shared" si="7"/>
        <v>0.62837567877934508</v>
      </c>
      <c r="R10" s="96">
        <v>2</v>
      </c>
      <c r="S10" s="97">
        <v>10</v>
      </c>
      <c r="T10" s="6">
        <v>5840</v>
      </c>
      <c r="U10" s="6">
        <v>7441</v>
      </c>
      <c r="V10" s="96">
        <f t="shared" si="3"/>
        <v>744.1</v>
      </c>
      <c r="W10" s="105">
        <v>732.6</v>
      </c>
      <c r="X10" s="98">
        <v>1860</v>
      </c>
      <c r="Y10" s="73">
        <f t="shared" si="4"/>
        <v>5581</v>
      </c>
      <c r="Z10" s="73">
        <v>6593</v>
      </c>
      <c r="AA10" s="100">
        <f>U10-Z10</f>
        <v>848</v>
      </c>
      <c r="AB10" s="6" t="s">
        <v>114</v>
      </c>
      <c r="AC10" s="100">
        <f t="shared" si="5"/>
        <v>7141</v>
      </c>
      <c r="AD10" s="100">
        <v>300</v>
      </c>
      <c r="AE10" s="99" t="s">
        <v>37</v>
      </c>
      <c r="AF10" s="94" t="s">
        <v>31</v>
      </c>
      <c r="AG10" s="94" t="s">
        <v>32</v>
      </c>
      <c r="AH10" s="97">
        <v>40000</v>
      </c>
      <c r="AI10" s="97">
        <v>4000</v>
      </c>
      <c r="AJ10" s="94" t="s">
        <v>33</v>
      </c>
      <c r="AK10" s="101">
        <v>2000</v>
      </c>
      <c r="AL10" s="102" t="s">
        <v>34</v>
      </c>
    </row>
    <row r="11" spans="1:38" s="134" customFormat="1" ht="15">
      <c r="A11" s="21">
        <v>210011819</v>
      </c>
      <c r="B11" s="22" t="s">
        <v>55</v>
      </c>
      <c r="C11" s="22" t="s">
        <v>56</v>
      </c>
      <c r="D11" s="22" t="s">
        <v>36</v>
      </c>
      <c r="E11" s="36">
        <v>20</v>
      </c>
      <c r="F11" s="62">
        <v>60132</v>
      </c>
      <c r="G11" s="62">
        <v>64582</v>
      </c>
      <c r="H11" s="6">
        <v>58489.999999999993</v>
      </c>
      <c r="I11" s="6">
        <v>58554</v>
      </c>
      <c r="J11" s="8">
        <f t="shared" si="0"/>
        <v>241758</v>
      </c>
      <c r="K11" s="23">
        <f t="shared" si="6"/>
        <v>5.1047414713235373E-2</v>
      </c>
      <c r="L11" s="8">
        <v>81586</v>
      </c>
      <c r="M11" s="8">
        <v>86538</v>
      </c>
      <c r="N11" s="8">
        <v>88052</v>
      </c>
      <c r="O11" s="8">
        <v>95704</v>
      </c>
      <c r="P11" s="8">
        <f t="shared" si="1"/>
        <v>351880</v>
      </c>
      <c r="Q11" s="9">
        <f t="shared" si="7"/>
        <v>7.2109457122923326E-2</v>
      </c>
      <c r="R11" s="24">
        <v>2</v>
      </c>
      <c r="S11" s="25">
        <v>10</v>
      </c>
      <c r="T11" s="72">
        <v>5735</v>
      </c>
      <c r="U11" s="72">
        <v>7326</v>
      </c>
      <c r="V11" s="26">
        <f>U11/S11</f>
        <v>732.6</v>
      </c>
      <c r="W11" s="26">
        <v>732.6</v>
      </c>
      <c r="X11" s="75">
        <f>U11*0.25</f>
        <v>1831.5</v>
      </c>
      <c r="Y11" s="73">
        <v>5494</v>
      </c>
      <c r="Z11" s="73">
        <v>6593</v>
      </c>
      <c r="AA11" s="29">
        <f>U11-Z11</f>
        <v>733</v>
      </c>
      <c r="AB11" s="6" t="s">
        <v>115</v>
      </c>
      <c r="AC11" s="29">
        <f>U11-300</f>
        <v>7026</v>
      </c>
      <c r="AD11" s="29">
        <v>300</v>
      </c>
      <c r="AE11" s="28" t="s">
        <v>37</v>
      </c>
      <c r="AF11" s="22" t="s">
        <v>45</v>
      </c>
      <c r="AG11" s="22" t="s">
        <v>32</v>
      </c>
      <c r="AH11" s="25">
        <v>50000</v>
      </c>
      <c r="AI11" s="25">
        <v>5000</v>
      </c>
      <c r="AJ11" s="22" t="s">
        <v>33</v>
      </c>
      <c r="AK11" s="30">
        <v>2500</v>
      </c>
      <c r="AL11" s="31" t="s">
        <v>46</v>
      </c>
    </row>
    <row r="12" spans="1:38" s="50" customFormat="1">
      <c r="A12" s="39">
        <v>210082608</v>
      </c>
      <c r="B12" s="40" t="s">
        <v>57</v>
      </c>
      <c r="C12" s="40" t="s">
        <v>58</v>
      </c>
      <c r="D12" s="40" t="s">
        <v>59</v>
      </c>
      <c r="E12" s="6">
        <v>13.33</v>
      </c>
      <c r="F12" s="62">
        <v>151202.19000000003</v>
      </c>
      <c r="G12" s="62">
        <v>171497.11499999999</v>
      </c>
      <c r="H12" s="6">
        <v>172580.84400000001</v>
      </c>
      <c r="I12" s="6">
        <v>175242.97830000002</v>
      </c>
      <c r="J12" s="8">
        <f t="shared" si="0"/>
        <v>670523.12730000005</v>
      </c>
      <c r="K12" s="41">
        <f t="shared" si="6"/>
        <v>0.14158154912804796</v>
      </c>
      <c r="L12" s="124">
        <v>185409.63600000003</v>
      </c>
      <c r="M12" s="124">
        <v>200465.87099999998</v>
      </c>
      <c r="N12" s="124">
        <v>182780.96</v>
      </c>
      <c r="O12" s="124">
        <v>192113.29300000001</v>
      </c>
      <c r="P12" s="124">
        <f t="shared" si="1"/>
        <v>760769.76</v>
      </c>
      <c r="Q12" s="125">
        <f t="shared" si="7"/>
        <v>0.1559017119163825</v>
      </c>
      <c r="R12" s="42">
        <v>1.3333333333333333</v>
      </c>
      <c r="S12" s="43">
        <v>10</v>
      </c>
      <c r="T12" s="6">
        <v>5234</v>
      </c>
      <c r="U12" s="6">
        <v>6770</v>
      </c>
      <c r="V12" s="58">
        <f t="shared" si="3"/>
        <v>677</v>
      </c>
      <c r="W12" s="105">
        <v>677</v>
      </c>
      <c r="X12" s="106">
        <v>1693</v>
      </c>
      <c r="Y12" s="73">
        <f t="shared" si="4"/>
        <v>5077</v>
      </c>
      <c r="Z12" s="73">
        <v>6093</v>
      </c>
      <c r="AA12" s="47">
        <f>U12-Z12</f>
        <v>677</v>
      </c>
      <c r="AB12" s="6" t="s">
        <v>115</v>
      </c>
      <c r="AC12" s="47">
        <f t="shared" si="5"/>
        <v>6470</v>
      </c>
      <c r="AD12" s="47">
        <v>300</v>
      </c>
      <c r="AE12" s="46" t="s">
        <v>37</v>
      </c>
      <c r="AF12" s="40" t="s">
        <v>41</v>
      </c>
      <c r="AG12" s="40" t="s">
        <v>32</v>
      </c>
      <c r="AH12" s="43">
        <v>38000</v>
      </c>
      <c r="AI12" s="43">
        <v>3800</v>
      </c>
      <c r="AJ12" s="40" t="s">
        <v>33</v>
      </c>
      <c r="AK12" s="48">
        <v>2850</v>
      </c>
      <c r="AL12" s="49" t="s">
        <v>42</v>
      </c>
    </row>
    <row r="13" spans="1:38">
      <c r="A13" s="32"/>
      <c r="B13" s="7"/>
      <c r="C13" s="7"/>
      <c r="D13" s="7"/>
      <c r="E13" s="6"/>
      <c r="F13" s="62"/>
      <c r="G13" s="62"/>
      <c r="H13" s="6"/>
      <c r="I13" s="6"/>
      <c r="J13" s="8">
        <f>SUM(J8:J12)</f>
        <v>4735949.9272999996</v>
      </c>
      <c r="K13" s="9">
        <f t="shared" si="6"/>
        <v>1</v>
      </c>
      <c r="L13" s="124"/>
      <c r="M13" s="124"/>
      <c r="N13" s="124"/>
      <c r="O13" s="124"/>
      <c r="P13" s="124">
        <f>SUM(P8:P12)</f>
        <v>4879803.76</v>
      </c>
      <c r="Q13" s="125">
        <f t="shared" si="7"/>
        <v>1</v>
      </c>
      <c r="R13" s="10"/>
      <c r="S13" s="18"/>
      <c r="T13" s="6"/>
      <c r="U13" s="6"/>
      <c r="V13" s="10"/>
      <c r="W13" s="8"/>
      <c r="X13" s="73"/>
      <c r="Y13" s="73"/>
      <c r="Z13" s="73"/>
      <c r="AA13" s="14"/>
      <c r="AB13" s="6"/>
      <c r="AC13" s="14"/>
      <c r="AD13" s="14"/>
      <c r="AE13" s="13"/>
      <c r="AF13" s="7"/>
      <c r="AG13" s="7"/>
      <c r="AH13" s="18"/>
      <c r="AI13" s="18"/>
      <c r="AJ13" s="7"/>
      <c r="AK13" s="19"/>
      <c r="AL13" s="20"/>
    </row>
    <row r="14" spans="1:38">
      <c r="A14" s="32"/>
      <c r="B14" s="7"/>
      <c r="C14" s="7"/>
      <c r="D14" s="7"/>
      <c r="E14" s="6"/>
      <c r="F14" s="62"/>
      <c r="G14" s="62"/>
      <c r="H14" s="6"/>
      <c r="I14" s="6"/>
      <c r="J14" s="8"/>
      <c r="K14" s="51"/>
      <c r="L14" s="124"/>
      <c r="M14" s="124"/>
      <c r="N14" s="124"/>
      <c r="O14" s="124"/>
      <c r="P14" s="124"/>
      <c r="Q14" s="127"/>
      <c r="R14" s="10"/>
      <c r="S14" s="18"/>
      <c r="T14" s="6"/>
      <c r="U14" s="6"/>
      <c r="V14" s="10"/>
      <c r="W14" s="8"/>
      <c r="X14" s="73"/>
      <c r="Y14" s="73"/>
      <c r="Z14" s="73"/>
      <c r="AA14" s="14"/>
      <c r="AB14" s="6"/>
      <c r="AC14" s="14"/>
      <c r="AD14" s="14"/>
      <c r="AE14" s="13"/>
      <c r="AF14" s="7"/>
      <c r="AG14" s="7"/>
      <c r="AH14" s="18"/>
      <c r="AI14" s="18"/>
      <c r="AJ14" s="7"/>
      <c r="AK14" s="19"/>
      <c r="AL14" s="20"/>
    </row>
    <row r="15" spans="1:38">
      <c r="A15" s="5">
        <v>210043387</v>
      </c>
      <c r="B15" s="6" t="s">
        <v>60</v>
      </c>
      <c r="C15" s="7" t="s">
        <v>61</v>
      </c>
      <c r="D15" s="6" t="s">
        <v>62</v>
      </c>
      <c r="E15" s="6">
        <v>8</v>
      </c>
      <c r="F15" s="62">
        <v>8</v>
      </c>
      <c r="G15" s="62">
        <v>64</v>
      </c>
      <c r="H15" s="6">
        <v>24</v>
      </c>
      <c r="I15" s="6">
        <v>32</v>
      </c>
      <c r="J15" s="8">
        <f t="shared" si="0"/>
        <v>128</v>
      </c>
      <c r="K15" s="9">
        <f t="shared" ref="K15:K24" si="8">J15/$J$25</f>
        <v>4.056759438482894E-5</v>
      </c>
      <c r="L15" s="124">
        <v>8</v>
      </c>
      <c r="M15" s="124">
        <v>88</v>
      </c>
      <c r="N15" s="124">
        <v>24</v>
      </c>
      <c r="O15" s="124">
        <v>0</v>
      </c>
      <c r="P15" s="124">
        <f t="shared" si="1"/>
        <v>120</v>
      </c>
      <c r="Q15" s="125">
        <f>P15/$P$25</f>
        <v>3.5525803216406922E-5</v>
      </c>
      <c r="R15" s="10">
        <v>4</v>
      </c>
      <c r="S15" s="11">
        <v>2</v>
      </c>
      <c r="T15" s="6">
        <v>2488</v>
      </c>
      <c r="U15" s="6">
        <v>3273</v>
      </c>
      <c r="V15" s="10">
        <f t="shared" si="3"/>
        <v>1636.5</v>
      </c>
      <c r="W15" s="10">
        <v>895.5</v>
      </c>
      <c r="X15" s="73">
        <v>818</v>
      </c>
      <c r="Y15" s="73">
        <f t="shared" si="4"/>
        <v>2455</v>
      </c>
      <c r="Z15" s="73">
        <v>1612</v>
      </c>
      <c r="AA15" s="14">
        <f t="shared" ref="AA15:AA24" si="9">U15-Z15</f>
        <v>1661</v>
      </c>
      <c r="AB15" s="6" t="s">
        <v>116</v>
      </c>
      <c r="AC15" s="14">
        <v>0</v>
      </c>
      <c r="AD15" s="14">
        <v>0</v>
      </c>
      <c r="AE15" s="13" t="s">
        <v>30</v>
      </c>
      <c r="AF15" s="6" t="s">
        <v>31</v>
      </c>
      <c r="AG15" s="6" t="s">
        <v>32</v>
      </c>
      <c r="AH15" s="11">
        <v>16000</v>
      </c>
      <c r="AI15" s="11">
        <v>8000</v>
      </c>
      <c r="AJ15" s="6" t="s">
        <v>33</v>
      </c>
      <c r="AK15" s="15">
        <v>2000</v>
      </c>
      <c r="AL15" s="16" t="s">
        <v>34</v>
      </c>
    </row>
    <row r="16" spans="1:38">
      <c r="A16" s="5">
        <v>210082658</v>
      </c>
      <c r="B16" s="6" t="s">
        <v>65</v>
      </c>
      <c r="C16" s="7" t="s">
        <v>66</v>
      </c>
      <c r="D16" s="6" t="s">
        <v>67</v>
      </c>
      <c r="E16" s="6">
        <v>33.33</v>
      </c>
      <c r="F16" s="62">
        <v>11795.486999999999</v>
      </c>
      <c r="G16" s="62">
        <v>12482.085000000001</v>
      </c>
      <c r="H16" s="6">
        <v>12512.081999999999</v>
      </c>
      <c r="I16" s="6">
        <v>11248.875</v>
      </c>
      <c r="J16" s="8">
        <f t="shared" si="0"/>
        <v>48038.528999999995</v>
      </c>
      <c r="K16" s="9">
        <f t="shared" si="8"/>
        <v>1.5225059057155014E-2</v>
      </c>
      <c r="L16" s="124">
        <v>12418.758</v>
      </c>
      <c r="M16" s="124">
        <v>12098.789999999999</v>
      </c>
      <c r="N16" s="124">
        <v>10942.239</v>
      </c>
      <c r="O16" s="124">
        <v>11665.5</v>
      </c>
      <c r="P16" s="124">
        <f t="shared" si="1"/>
        <v>47125.286999999997</v>
      </c>
      <c r="Q16" s="125">
        <f t="shared" ref="Q16:Q24" si="10">P16/$P$25</f>
        <v>1.3951363937322495E-2</v>
      </c>
      <c r="R16" s="10">
        <v>3.3333333333333335</v>
      </c>
      <c r="S16" s="11">
        <v>10</v>
      </c>
      <c r="T16" s="6">
        <v>11644</v>
      </c>
      <c r="U16" s="6">
        <v>13803</v>
      </c>
      <c r="V16" s="10">
        <f t="shared" si="3"/>
        <v>1380.3</v>
      </c>
      <c r="W16" s="10">
        <v>895.5</v>
      </c>
      <c r="X16" s="73">
        <v>3451</v>
      </c>
      <c r="Y16" s="73">
        <f t="shared" si="4"/>
        <v>10352</v>
      </c>
      <c r="Z16" s="73">
        <v>8060</v>
      </c>
      <c r="AA16" s="14">
        <f t="shared" si="9"/>
        <v>5743</v>
      </c>
      <c r="AB16" s="6" t="s">
        <v>116</v>
      </c>
      <c r="AC16" s="14">
        <f t="shared" si="5"/>
        <v>13503</v>
      </c>
      <c r="AD16" s="14">
        <v>300</v>
      </c>
      <c r="AE16" s="13" t="s">
        <v>37</v>
      </c>
      <c r="AF16" s="6" t="s">
        <v>41</v>
      </c>
      <c r="AG16" s="6" t="s">
        <v>32</v>
      </c>
      <c r="AH16" s="11">
        <v>95000</v>
      </c>
      <c r="AI16" s="11">
        <v>9500</v>
      </c>
      <c r="AJ16" s="6" t="s">
        <v>33</v>
      </c>
      <c r="AK16" s="15">
        <v>2850</v>
      </c>
      <c r="AL16" s="16" t="s">
        <v>42</v>
      </c>
    </row>
    <row r="17" spans="1:38">
      <c r="A17" s="5">
        <v>210135304</v>
      </c>
      <c r="B17" s="6" t="s">
        <v>63</v>
      </c>
      <c r="C17" s="7" t="s">
        <v>61</v>
      </c>
      <c r="D17" s="6" t="s">
        <v>64</v>
      </c>
      <c r="E17" s="6">
        <v>40</v>
      </c>
      <c r="F17" s="62">
        <v>132356</v>
      </c>
      <c r="G17" s="62">
        <v>138128</v>
      </c>
      <c r="H17" s="6">
        <v>125784</v>
      </c>
      <c r="I17" s="6">
        <v>138500</v>
      </c>
      <c r="J17" s="8">
        <f t="shared" si="0"/>
        <v>534768</v>
      </c>
      <c r="K17" s="9">
        <f t="shared" si="8"/>
        <v>0.16948633839051719</v>
      </c>
      <c r="L17" s="124">
        <v>157708</v>
      </c>
      <c r="M17" s="124">
        <v>153852</v>
      </c>
      <c r="N17" s="124">
        <v>148056</v>
      </c>
      <c r="O17" s="124">
        <v>160740</v>
      </c>
      <c r="P17" s="124">
        <f t="shared" si="1"/>
        <v>620356</v>
      </c>
      <c r="Q17" s="125">
        <f t="shared" si="10"/>
        <v>0.1836553765009778</v>
      </c>
      <c r="R17" s="10">
        <v>4</v>
      </c>
      <c r="S17" s="11">
        <v>10</v>
      </c>
      <c r="T17" s="6">
        <v>11066</v>
      </c>
      <c r="U17" s="6">
        <v>13170</v>
      </c>
      <c r="V17" s="10">
        <f t="shared" si="3"/>
        <v>1317</v>
      </c>
      <c r="W17" s="10">
        <v>895.5</v>
      </c>
      <c r="X17" s="73">
        <v>3293</v>
      </c>
      <c r="Y17" s="73">
        <f t="shared" si="4"/>
        <v>9877</v>
      </c>
      <c r="Z17" s="73">
        <v>8060</v>
      </c>
      <c r="AA17" s="14">
        <f t="shared" si="9"/>
        <v>5110</v>
      </c>
      <c r="AB17" s="6" t="s">
        <v>116</v>
      </c>
      <c r="AC17" s="14">
        <f t="shared" si="5"/>
        <v>12870</v>
      </c>
      <c r="AD17" s="14">
        <v>300</v>
      </c>
      <c r="AE17" s="13" t="s">
        <v>37</v>
      </c>
      <c r="AF17" s="6" t="s">
        <v>31</v>
      </c>
      <c r="AG17" s="6" t="s">
        <v>32</v>
      </c>
      <c r="AH17" s="11">
        <v>80000</v>
      </c>
      <c r="AI17" s="11">
        <v>8000</v>
      </c>
      <c r="AJ17" s="6" t="s">
        <v>33</v>
      </c>
      <c r="AK17" s="15">
        <v>2000</v>
      </c>
      <c r="AL17" s="16" t="s">
        <v>34</v>
      </c>
    </row>
    <row r="18" spans="1:38">
      <c r="A18" s="5">
        <v>210043379</v>
      </c>
      <c r="B18" s="6" t="s">
        <v>68</v>
      </c>
      <c r="C18" s="7" t="s">
        <v>69</v>
      </c>
      <c r="D18" s="6" t="s">
        <v>70</v>
      </c>
      <c r="E18" s="6">
        <v>6</v>
      </c>
      <c r="F18" s="62">
        <v>54</v>
      </c>
      <c r="G18" s="62">
        <v>18</v>
      </c>
      <c r="H18" s="6">
        <v>45</v>
      </c>
      <c r="I18" s="6">
        <v>43.2</v>
      </c>
      <c r="J18" s="8">
        <f t="shared" si="0"/>
        <v>160.19999999999999</v>
      </c>
      <c r="K18" s="9">
        <f t="shared" si="8"/>
        <v>5.0772879847262465E-5</v>
      </c>
      <c r="L18" s="124">
        <v>102</v>
      </c>
      <c r="M18" s="124">
        <v>96</v>
      </c>
      <c r="N18" s="124">
        <v>81</v>
      </c>
      <c r="O18" s="124">
        <v>36</v>
      </c>
      <c r="P18" s="124">
        <f t="shared" si="1"/>
        <v>315</v>
      </c>
      <c r="Q18" s="125">
        <f t="shared" si="10"/>
        <v>9.3255233443068181E-5</v>
      </c>
      <c r="R18" s="10">
        <v>3</v>
      </c>
      <c r="S18" s="11">
        <v>2</v>
      </c>
      <c r="T18" s="6">
        <v>1965</v>
      </c>
      <c r="U18" s="6">
        <v>2600</v>
      </c>
      <c r="V18" s="10">
        <f t="shared" si="3"/>
        <v>1300</v>
      </c>
      <c r="W18" s="10">
        <v>895.5</v>
      </c>
      <c r="X18" s="73">
        <v>650</v>
      </c>
      <c r="Y18" s="73">
        <f t="shared" si="4"/>
        <v>1950</v>
      </c>
      <c r="Z18" s="73">
        <v>1612</v>
      </c>
      <c r="AA18" s="14">
        <f t="shared" si="9"/>
        <v>988</v>
      </c>
      <c r="AB18" s="6" t="s">
        <v>116</v>
      </c>
      <c r="AC18" s="14">
        <v>0</v>
      </c>
      <c r="AD18" s="14">
        <v>0</v>
      </c>
      <c r="AE18" s="13" t="s">
        <v>30</v>
      </c>
      <c r="AF18" s="6" t="s">
        <v>31</v>
      </c>
      <c r="AG18" s="6" t="s">
        <v>32</v>
      </c>
      <c r="AH18" s="11">
        <v>12000</v>
      </c>
      <c r="AI18" s="11">
        <v>6000</v>
      </c>
      <c r="AJ18" s="6" t="s">
        <v>33</v>
      </c>
      <c r="AK18" s="15">
        <v>2000</v>
      </c>
      <c r="AL18" s="16" t="s">
        <v>34</v>
      </c>
    </row>
    <row r="19" spans="1:38">
      <c r="A19" s="5">
        <v>210082640</v>
      </c>
      <c r="B19" s="6" t="s">
        <v>71</v>
      </c>
      <c r="C19" s="7" t="s">
        <v>72</v>
      </c>
      <c r="D19" s="6" t="s">
        <v>73</v>
      </c>
      <c r="E19" s="6">
        <v>26.67</v>
      </c>
      <c r="F19" s="62">
        <v>41509.188000000002</v>
      </c>
      <c r="G19" s="62">
        <v>46427.136000000006</v>
      </c>
      <c r="H19" s="6">
        <v>43106.721000000005</v>
      </c>
      <c r="I19" s="6">
        <v>42591.990000000005</v>
      </c>
      <c r="J19" s="8">
        <f t="shared" si="0"/>
        <v>173635.03500000003</v>
      </c>
      <c r="K19" s="9">
        <f t="shared" si="8"/>
        <v>5.5030903678715451E-2</v>
      </c>
      <c r="L19" s="124">
        <v>41498.520000000004</v>
      </c>
      <c r="M19" s="124">
        <v>42965.37</v>
      </c>
      <c r="N19" s="124">
        <v>43544.108999999997</v>
      </c>
      <c r="O19" s="124">
        <v>47155.226999999999</v>
      </c>
      <c r="P19" s="124">
        <f t="shared" si="1"/>
        <v>175163.22600000002</v>
      </c>
      <c r="Q19" s="125">
        <f t="shared" si="10"/>
        <v>5.1856785813558452E-2</v>
      </c>
      <c r="R19" s="10">
        <v>2.6666666666666665</v>
      </c>
      <c r="S19" s="11">
        <v>10</v>
      </c>
      <c r="T19" s="6">
        <v>10146</v>
      </c>
      <c r="U19" s="6">
        <v>12161</v>
      </c>
      <c r="V19" s="10">
        <f t="shared" si="3"/>
        <v>1216.0999999999999</v>
      </c>
      <c r="W19" s="10">
        <v>895.5</v>
      </c>
      <c r="X19" s="73">
        <v>3040</v>
      </c>
      <c r="Y19" s="73">
        <f t="shared" si="4"/>
        <v>9121</v>
      </c>
      <c r="Z19" s="73">
        <v>8060</v>
      </c>
      <c r="AA19" s="14">
        <f t="shared" si="9"/>
        <v>4101</v>
      </c>
      <c r="AB19" s="6" t="s">
        <v>116</v>
      </c>
      <c r="AC19" s="14">
        <f t="shared" si="5"/>
        <v>11861</v>
      </c>
      <c r="AD19" s="14">
        <v>300</v>
      </c>
      <c r="AE19" s="13" t="s">
        <v>37</v>
      </c>
      <c r="AF19" s="6" t="s">
        <v>41</v>
      </c>
      <c r="AG19" s="6" t="s">
        <v>32</v>
      </c>
      <c r="AH19" s="11">
        <v>76000</v>
      </c>
      <c r="AI19" s="11">
        <v>7600</v>
      </c>
      <c r="AJ19" s="6" t="s">
        <v>33</v>
      </c>
      <c r="AK19" s="15">
        <v>2850</v>
      </c>
      <c r="AL19" s="16" t="s">
        <v>42</v>
      </c>
    </row>
    <row r="20" spans="1:38" s="122" customFormat="1">
      <c r="A20" s="118">
        <v>210108315</v>
      </c>
      <c r="B20" s="7" t="s">
        <v>74</v>
      </c>
      <c r="C20" s="7" t="s">
        <v>75</v>
      </c>
      <c r="D20" s="7" t="s">
        <v>76</v>
      </c>
      <c r="E20" s="7">
        <v>20</v>
      </c>
      <c r="F20" s="32">
        <v>3580</v>
      </c>
      <c r="G20" s="32">
        <v>4744</v>
      </c>
      <c r="H20" s="7">
        <v>1660</v>
      </c>
      <c r="I20" s="7">
        <v>3208</v>
      </c>
      <c r="J20" s="33">
        <f t="shared" si="0"/>
        <v>13192</v>
      </c>
      <c r="K20" s="119">
        <f t="shared" si="8"/>
        <v>4.1809976962864327E-3</v>
      </c>
      <c r="L20" s="128">
        <v>3596</v>
      </c>
      <c r="M20" s="128">
        <v>3724</v>
      </c>
      <c r="N20" s="128">
        <v>3020</v>
      </c>
      <c r="O20" s="128">
        <v>3120</v>
      </c>
      <c r="P20" s="128">
        <f t="shared" si="1"/>
        <v>13460</v>
      </c>
      <c r="Q20" s="125">
        <f t="shared" si="10"/>
        <v>3.9848109274403104E-3</v>
      </c>
      <c r="R20" s="12">
        <v>4</v>
      </c>
      <c r="S20" s="18">
        <v>5</v>
      </c>
      <c r="T20" s="7">
        <v>4615</v>
      </c>
      <c r="U20" s="7">
        <v>5969</v>
      </c>
      <c r="V20" s="12">
        <f t="shared" si="3"/>
        <v>1193.8</v>
      </c>
      <c r="W20" s="12">
        <v>895.5</v>
      </c>
      <c r="X20" s="74">
        <v>1492</v>
      </c>
      <c r="Y20" s="74">
        <f t="shared" si="4"/>
        <v>4477</v>
      </c>
      <c r="Z20" s="74">
        <v>4030</v>
      </c>
      <c r="AA20" s="120">
        <f t="shared" si="9"/>
        <v>1939</v>
      </c>
      <c r="AB20" s="7" t="s">
        <v>116</v>
      </c>
      <c r="AC20" s="120">
        <f t="shared" si="5"/>
        <v>5669</v>
      </c>
      <c r="AD20" s="120">
        <v>300</v>
      </c>
      <c r="AE20" s="121" t="s">
        <v>37</v>
      </c>
      <c r="AF20" s="7" t="s">
        <v>45</v>
      </c>
      <c r="AG20" s="7" t="s">
        <v>32</v>
      </c>
      <c r="AH20" s="18">
        <v>50000</v>
      </c>
      <c r="AI20" s="18">
        <v>10000</v>
      </c>
      <c r="AJ20" s="7" t="s">
        <v>33</v>
      </c>
      <c r="AK20" s="19">
        <v>2500</v>
      </c>
      <c r="AL20" s="20" t="s">
        <v>46</v>
      </c>
    </row>
    <row r="21" spans="1:38">
      <c r="A21" s="5">
        <v>210011801</v>
      </c>
      <c r="B21" s="6" t="s">
        <v>77</v>
      </c>
      <c r="C21" s="6" t="s">
        <v>78</v>
      </c>
      <c r="D21" s="6" t="s">
        <v>79</v>
      </c>
      <c r="E21" s="6">
        <v>40</v>
      </c>
      <c r="F21" s="62">
        <v>360</v>
      </c>
      <c r="G21" s="62">
        <v>200</v>
      </c>
      <c r="H21" s="6">
        <v>320</v>
      </c>
      <c r="I21" s="6">
        <v>160</v>
      </c>
      <c r="J21" s="8">
        <f t="shared" si="0"/>
        <v>1040</v>
      </c>
      <c r="K21" s="9">
        <f t="shared" si="8"/>
        <v>3.2961170437673511E-4</v>
      </c>
      <c r="L21" s="124">
        <v>800</v>
      </c>
      <c r="M21" s="124">
        <v>600</v>
      </c>
      <c r="N21" s="124">
        <v>640</v>
      </c>
      <c r="O21" s="124">
        <v>920</v>
      </c>
      <c r="P21" s="124">
        <f t="shared" si="1"/>
        <v>2960</v>
      </c>
      <c r="Q21" s="125">
        <f t="shared" si="10"/>
        <v>8.7630314600470414E-4</v>
      </c>
      <c r="R21" s="10">
        <v>4</v>
      </c>
      <c r="S21" s="11">
        <v>10</v>
      </c>
      <c r="T21" s="6">
        <v>9944</v>
      </c>
      <c r="U21" s="6">
        <v>11941</v>
      </c>
      <c r="V21" s="10">
        <f t="shared" si="3"/>
        <v>1194.0999999999999</v>
      </c>
      <c r="W21" s="10">
        <v>895.5</v>
      </c>
      <c r="X21" s="73">
        <v>2985</v>
      </c>
      <c r="Y21" s="73">
        <f t="shared" si="4"/>
        <v>8956</v>
      </c>
      <c r="Z21" s="73">
        <v>8060</v>
      </c>
      <c r="AA21" s="14">
        <f t="shared" si="9"/>
        <v>3881</v>
      </c>
      <c r="AB21" s="6" t="s">
        <v>116</v>
      </c>
      <c r="AC21" s="14">
        <f t="shared" si="5"/>
        <v>11641</v>
      </c>
      <c r="AD21" s="14">
        <v>300</v>
      </c>
      <c r="AE21" s="13" t="s">
        <v>37</v>
      </c>
      <c r="AF21" s="6" t="s">
        <v>45</v>
      </c>
      <c r="AG21" s="6" t="s">
        <v>32</v>
      </c>
      <c r="AH21" s="11">
        <v>100000</v>
      </c>
      <c r="AI21" s="11">
        <v>10000</v>
      </c>
      <c r="AJ21" s="6" t="s">
        <v>33</v>
      </c>
      <c r="AK21" s="15">
        <v>2500</v>
      </c>
      <c r="AL21" s="16" t="s">
        <v>46</v>
      </c>
    </row>
    <row r="22" spans="1:38">
      <c r="A22" s="5">
        <v>210135299</v>
      </c>
      <c r="B22" s="6" t="s">
        <v>80</v>
      </c>
      <c r="C22" s="7" t="s">
        <v>69</v>
      </c>
      <c r="D22" s="6" t="s">
        <v>81</v>
      </c>
      <c r="E22" s="6">
        <v>30</v>
      </c>
      <c r="F22" s="62">
        <v>504123.00000000006</v>
      </c>
      <c r="G22" s="62">
        <v>562614.00000000012</v>
      </c>
      <c r="H22" s="6">
        <v>533607</v>
      </c>
      <c r="I22" s="6">
        <v>538280.99699999997</v>
      </c>
      <c r="J22" s="8">
        <f t="shared" si="0"/>
        <v>2138624.9970000004</v>
      </c>
      <c r="K22" s="9">
        <f t="shared" si="8"/>
        <v>0.67780368296525018</v>
      </c>
      <c r="L22" s="124">
        <v>562362</v>
      </c>
      <c r="M22" s="124">
        <v>586107</v>
      </c>
      <c r="N22" s="124">
        <v>529304.99999999988</v>
      </c>
      <c r="O22" s="124">
        <v>607530</v>
      </c>
      <c r="P22" s="124">
        <f t="shared" si="1"/>
        <v>2285304</v>
      </c>
      <c r="Q22" s="125">
        <f t="shared" si="10"/>
        <v>0.6765605016138968</v>
      </c>
      <c r="R22" s="10">
        <v>3</v>
      </c>
      <c r="S22" s="11">
        <v>10</v>
      </c>
      <c r="T22" s="6">
        <v>8729</v>
      </c>
      <c r="U22" s="6">
        <v>10608</v>
      </c>
      <c r="V22" s="10">
        <f t="shared" si="3"/>
        <v>1060.8</v>
      </c>
      <c r="W22" s="10">
        <v>895.5</v>
      </c>
      <c r="X22" s="73">
        <v>2652</v>
      </c>
      <c r="Y22" s="73">
        <f t="shared" si="4"/>
        <v>7956</v>
      </c>
      <c r="Z22" s="73">
        <v>8060</v>
      </c>
      <c r="AA22" s="14">
        <f t="shared" si="9"/>
        <v>2548</v>
      </c>
      <c r="AB22" s="6" t="s">
        <v>116</v>
      </c>
      <c r="AC22" s="14">
        <f t="shared" si="5"/>
        <v>10308</v>
      </c>
      <c r="AD22" s="14">
        <v>300</v>
      </c>
      <c r="AE22" s="13" t="s">
        <v>37</v>
      </c>
      <c r="AF22" s="6" t="s">
        <v>31</v>
      </c>
      <c r="AG22" s="6" t="s">
        <v>32</v>
      </c>
      <c r="AH22" s="11">
        <v>60000</v>
      </c>
      <c r="AI22" s="11">
        <v>6000</v>
      </c>
      <c r="AJ22" s="6" t="s">
        <v>33</v>
      </c>
      <c r="AK22" s="15">
        <v>2000</v>
      </c>
      <c r="AL22" s="16" t="s">
        <v>34</v>
      </c>
    </row>
    <row r="23" spans="1:38" s="4" customFormat="1">
      <c r="A23" s="35">
        <v>210108307</v>
      </c>
      <c r="B23" s="36" t="s">
        <v>82</v>
      </c>
      <c r="C23" s="22" t="s">
        <v>83</v>
      </c>
      <c r="D23" s="36" t="s">
        <v>84</v>
      </c>
      <c r="E23" s="6">
        <v>30</v>
      </c>
      <c r="F23" s="62">
        <v>38622</v>
      </c>
      <c r="G23" s="62">
        <v>41748</v>
      </c>
      <c r="H23" s="6">
        <v>32625</v>
      </c>
      <c r="I23" s="6">
        <v>38634</v>
      </c>
      <c r="J23" s="8">
        <f t="shared" si="0"/>
        <v>151629</v>
      </c>
      <c r="K23" s="23">
        <f t="shared" si="8"/>
        <v>4.8056435695134583E-2</v>
      </c>
      <c r="L23" s="124">
        <v>39120</v>
      </c>
      <c r="M23" s="124">
        <v>38435.999999999993</v>
      </c>
      <c r="N23" s="124">
        <v>36114.000000000007</v>
      </c>
      <c r="O23" s="124">
        <v>38433</v>
      </c>
      <c r="P23" s="124">
        <f t="shared" si="1"/>
        <v>152103</v>
      </c>
      <c r="Q23" s="125">
        <f t="shared" si="10"/>
        <v>4.5029843721876191E-2</v>
      </c>
      <c r="R23" s="26">
        <v>3</v>
      </c>
      <c r="S23" s="27">
        <v>10</v>
      </c>
      <c r="T23" s="6">
        <v>7221</v>
      </c>
      <c r="U23" s="6">
        <v>8955</v>
      </c>
      <c r="V23" s="26">
        <f t="shared" si="3"/>
        <v>895.5</v>
      </c>
      <c r="W23" s="26">
        <v>895.5</v>
      </c>
      <c r="X23" s="76">
        <v>2239</v>
      </c>
      <c r="Y23" s="73">
        <f t="shared" si="4"/>
        <v>6716</v>
      </c>
      <c r="Z23" s="73">
        <v>8060</v>
      </c>
      <c r="AA23" s="29">
        <f t="shared" si="9"/>
        <v>895</v>
      </c>
      <c r="AB23" s="6" t="s">
        <v>116</v>
      </c>
      <c r="AC23" s="29">
        <f t="shared" si="5"/>
        <v>8655</v>
      </c>
      <c r="AD23" s="29">
        <v>300</v>
      </c>
      <c r="AE23" s="28" t="s">
        <v>37</v>
      </c>
      <c r="AF23" s="36" t="s">
        <v>45</v>
      </c>
      <c r="AG23" s="36" t="s">
        <v>32</v>
      </c>
      <c r="AH23" s="27">
        <v>75000</v>
      </c>
      <c r="AI23" s="27">
        <v>7500</v>
      </c>
      <c r="AJ23" s="36" t="s">
        <v>33</v>
      </c>
      <c r="AK23" s="37">
        <v>2500</v>
      </c>
      <c r="AL23" s="38" t="s">
        <v>46</v>
      </c>
    </row>
    <row r="24" spans="1:38" s="50" customFormat="1">
      <c r="A24" s="52">
        <v>210141240</v>
      </c>
      <c r="B24" s="53" t="s">
        <v>85</v>
      </c>
      <c r="C24" s="40" t="s">
        <v>86</v>
      </c>
      <c r="D24" s="53" t="s">
        <v>52</v>
      </c>
      <c r="E24" s="6">
        <v>40</v>
      </c>
      <c r="F24" s="62">
        <v>22828</v>
      </c>
      <c r="G24" s="62">
        <v>25000</v>
      </c>
      <c r="H24" s="6">
        <v>23920</v>
      </c>
      <c r="I24" s="6">
        <v>22264</v>
      </c>
      <c r="J24" s="8">
        <f t="shared" si="0"/>
        <v>94012</v>
      </c>
      <c r="K24" s="41">
        <f t="shared" si="8"/>
        <v>2.9795630338332331E-2</v>
      </c>
      <c r="L24" s="124">
        <v>21436.000000000004</v>
      </c>
      <c r="M24" s="124">
        <v>23476</v>
      </c>
      <c r="N24" s="124">
        <v>18084</v>
      </c>
      <c r="O24" s="124">
        <v>17924</v>
      </c>
      <c r="P24" s="124">
        <f t="shared" si="1"/>
        <v>80920</v>
      </c>
      <c r="Q24" s="125">
        <f t="shared" si="10"/>
        <v>2.3956233302263735E-2</v>
      </c>
      <c r="R24" s="44">
        <v>4</v>
      </c>
      <c r="S24" s="45">
        <v>10</v>
      </c>
      <c r="T24" s="6">
        <v>13537</v>
      </c>
      <c r="U24" s="6">
        <v>15879</v>
      </c>
      <c r="V24" s="44">
        <f t="shared" si="3"/>
        <v>1587.9</v>
      </c>
      <c r="W24" s="44">
        <v>1587.9</v>
      </c>
      <c r="X24" s="77">
        <v>3970</v>
      </c>
      <c r="Y24" s="73">
        <f t="shared" si="4"/>
        <v>11909</v>
      </c>
      <c r="Z24" s="73">
        <v>14291</v>
      </c>
      <c r="AA24" s="47">
        <f t="shared" si="9"/>
        <v>1588</v>
      </c>
      <c r="AB24" s="6" t="s">
        <v>116</v>
      </c>
      <c r="AC24" s="47">
        <f t="shared" si="5"/>
        <v>15579</v>
      </c>
      <c r="AD24" s="47">
        <v>300</v>
      </c>
      <c r="AE24" s="46" t="s">
        <v>37</v>
      </c>
      <c r="AF24" s="53" t="s">
        <v>41</v>
      </c>
      <c r="AG24" s="53" t="s">
        <v>32</v>
      </c>
      <c r="AH24" s="45">
        <v>114000</v>
      </c>
      <c r="AI24" s="45">
        <v>11400</v>
      </c>
      <c r="AJ24" s="53" t="s">
        <v>33</v>
      </c>
      <c r="AK24" s="54">
        <v>2850</v>
      </c>
      <c r="AL24" s="55" t="s">
        <v>42</v>
      </c>
    </row>
    <row r="25" spans="1:38" ht="15">
      <c r="A25"/>
      <c r="B25"/>
      <c r="C25"/>
      <c r="D25"/>
      <c r="E25" s="6"/>
      <c r="F25" s="62"/>
      <c r="G25" s="62"/>
      <c r="H25" s="6"/>
      <c r="I25" s="6"/>
      <c r="J25" s="8">
        <f>SUM(J15:J24)</f>
        <v>3155227.7610000004</v>
      </c>
      <c r="K25" s="41"/>
      <c r="L25" s="124"/>
      <c r="M25" s="124"/>
      <c r="N25" s="124"/>
      <c r="O25" s="124"/>
      <c r="P25" s="124">
        <f>SUM(P15:P24)</f>
        <v>3377826.5130000003</v>
      </c>
      <c r="Q25" s="125">
        <f>P25/$P$25</f>
        <v>1</v>
      </c>
      <c r="R25" s="58"/>
      <c r="S25" s="59"/>
      <c r="T25" s="6"/>
      <c r="U25" s="6"/>
      <c r="V25" s="10"/>
      <c r="W25" s="58"/>
      <c r="X25" s="78"/>
      <c r="Y25" s="73"/>
      <c r="Z25" s="73"/>
      <c r="AA25" s="14"/>
      <c r="AB25" s="6"/>
      <c r="AC25" s="14"/>
      <c r="AD25" s="14"/>
      <c r="AE25" s="13"/>
      <c r="AF25" s="57"/>
      <c r="AG25" s="57"/>
      <c r="AH25" s="59"/>
      <c r="AI25" s="59"/>
      <c r="AJ25" s="57"/>
      <c r="AK25" s="60"/>
      <c r="AL25" s="61"/>
    </row>
    <row r="26" spans="1:38">
      <c r="A26" s="62"/>
      <c r="B26" s="6"/>
      <c r="C26" s="6"/>
      <c r="D26" s="6"/>
      <c r="E26" s="6"/>
      <c r="F26" s="62"/>
      <c r="G26" s="62"/>
      <c r="H26" s="6"/>
      <c r="I26" s="6"/>
      <c r="J26" s="8"/>
      <c r="K26" s="63"/>
      <c r="L26" s="124"/>
      <c r="M26" s="124"/>
      <c r="N26" s="124"/>
      <c r="O26" s="124"/>
      <c r="P26" s="124"/>
      <c r="Q26" s="129"/>
      <c r="R26" s="10"/>
      <c r="S26" s="11"/>
      <c r="T26" s="6"/>
      <c r="U26" s="6"/>
      <c r="V26" s="10"/>
      <c r="W26" s="8"/>
      <c r="X26" s="73"/>
      <c r="Y26" s="73"/>
      <c r="Z26" s="73"/>
      <c r="AA26" s="14"/>
      <c r="AB26" s="6"/>
      <c r="AC26" s="14"/>
      <c r="AD26" s="14"/>
      <c r="AE26" s="13"/>
      <c r="AF26" s="6"/>
      <c r="AG26" s="6"/>
      <c r="AH26" s="11"/>
      <c r="AI26" s="11"/>
      <c r="AJ26" s="6"/>
      <c r="AK26" s="15"/>
      <c r="AL26" s="16"/>
    </row>
    <row r="27" spans="1:38" s="68" customFormat="1">
      <c r="A27" s="56">
        <v>210229797</v>
      </c>
      <c r="B27" s="57" t="s">
        <v>87</v>
      </c>
      <c r="C27" s="57" t="s">
        <v>88</v>
      </c>
      <c r="D27" s="57" t="s">
        <v>89</v>
      </c>
      <c r="E27" s="6">
        <v>75</v>
      </c>
      <c r="F27" s="62">
        <v>19950</v>
      </c>
      <c r="G27" s="62">
        <v>21180</v>
      </c>
      <c r="H27" s="6">
        <v>21247.5</v>
      </c>
      <c r="I27" s="6">
        <v>20317.5</v>
      </c>
      <c r="J27" s="8">
        <f t="shared" si="0"/>
        <v>82695</v>
      </c>
      <c r="K27" s="65">
        <f t="shared" ref="K27:K36" si="11">J27/$J$36</f>
        <v>0.14826013677163005</v>
      </c>
      <c r="L27" s="124">
        <v>26310</v>
      </c>
      <c r="M27" s="124">
        <v>26272.499999999996</v>
      </c>
      <c r="N27" s="124">
        <v>25432.5</v>
      </c>
      <c r="O27" s="124">
        <v>32032.5</v>
      </c>
      <c r="P27" s="124">
        <f t="shared" si="1"/>
        <v>110047.5</v>
      </c>
      <c r="Q27" s="130">
        <f>P27/$P$36</f>
        <v>0.17092798971191736</v>
      </c>
      <c r="R27" s="58">
        <v>7.5</v>
      </c>
      <c r="S27" s="59">
        <v>10</v>
      </c>
      <c r="T27" s="6">
        <v>23079</v>
      </c>
      <c r="U27" s="6">
        <v>26338</v>
      </c>
      <c r="V27" s="58">
        <f t="shared" si="3"/>
        <v>2633.8</v>
      </c>
      <c r="W27" s="58">
        <v>1492.4</v>
      </c>
      <c r="X27" s="78">
        <v>6585</v>
      </c>
      <c r="Y27" s="73">
        <f t="shared" si="4"/>
        <v>19753</v>
      </c>
      <c r="Z27" s="73">
        <v>23704</v>
      </c>
      <c r="AA27" s="67">
        <f t="shared" ref="AA27:AA35" si="12">U27-Z27</f>
        <v>2634</v>
      </c>
      <c r="AB27" s="6" t="s">
        <v>116</v>
      </c>
      <c r="AC27" s="67">
        <f t="shared" si="5"/>
        <v>26038</v>
      </c>
      <c r="AD27" s="67">
        <v>300</v>
      </c>
      <c r="AE27" s="66" t="s">
        <v>37</v>
      </c>
      <c r="AF27" s="57" t="s">
        <v>31</v>
      </c>
      <c r="AG27" s="57" t="s">
        <v>32</v>
      </c>
      <c r="AH27" s="59">
        <v>150000</v>
      </c>
      <c r="AI27" s="59">
        <v>15000</v>
      </c>
      <c r="AJ27" s="57" t="s">
        <v>33</v>
      </c>
      <c r="AK27" s="60">
        <v>2000</v>
      </c>
      <c r="AL27" s="61" t="s">
        <v>34</v>
      </c>
    </row>
    <row r="28" spans="1:38">
      <c r="A28" s="5">
        <v>210108519</v>
      </c>
      <c r="B28" s="6" t="s">
        <v>90</v>
      </c>
      <c r="C28" s="6" t="s">
        <v>91</v>
      </c>
      <c r="D28" s="6" t="s">
        <v>92</v>
      </c>
      <c r="E28" s="6">
        <v>36</v>
      </c>
      <c r="F28" s="62">
        <v>180</v>
      </c>
      <c r="G28" s="62">
        <v>0</v>
      </c>
      <c r="H28" s="6">
        <v>72</v>
      </c>
      <c r="I28" s="6">
        <v>403.2</v>
      </c>
      <c r="J28" s="8">
        <f t="shared" si="0"/>
        <v>655.20000000000005</v>
      </c>
      <c r="K28" s="9">
        <f t="shared" si="11"/>
        <v>1.1746785369462728E-3</v>
      </c>
      <c r="L28" s="124">
        <v>0</v>
      </c>
      <c r="M28" s="124">
        <v>216</v>
      </c>
      <c r="N28" s="124">
        <v>0</v>
      </c>
      <c r="O28" s="124">
        <v>72</v>
      </c>
      <c r="P28" s="124">
        <f t="shared" si="1"/>
        <v>288</v>
      </c>
      <c r="Q28" s="130">
        <f t="shared" ref="Q28:Q36" si="13">P28/$P$36</f>
        <v>4.4732739078154614E-4</v>
      </c>
      <c r="R28" s="10">
        <v>7.2</v>
      </c>
      <c r="S28" s="11">
        <v>5</v>
      </c>
      <c r="T28" s="6">
        <v>8854</v>
      </c>
      <c r="U28" s="6">
        <v>10746</v>
      </c>
      <c r="V28" s="10">
        <f t="shared" si="3"/>
        <v>2149.1999999999998</v>
      </c>
      <c r="W28" s="10">
        <v>1492.4</v>
      </c>
      <c r="X28" s="73">
        <v>2687</v>
      </c>
      <c r="Y28" s="73">
        <f t="shared" si="4"/>
        <v>8059</v>
      </c>
      <c r="Z28" s="73">
        <v>6716</v>
      </c>
      <c r="AA28" s="14">
        <f t="shared" si="12"/>
        <v>4030</v>
      </c>
      <c r="AB28" s="6" t="s">
        <v>116</v>
      </c>
      <c r="AC28" s="14">
        <f t="shared" si="5"/>
        <v>10446</v>
      </c>
      <c r="AD28" s="14">
        <v>300</v>
      </c>
      <c r="AE28" s="13" t="s">
        <v>37</v>
      </c>
      <c r="AF28" s="6" t="s">
        <v>45</v>
      </c>
      <c r="AG28" s="6" t="s">
        <v>32</v>
      </c>
      <c r="AH28" s="11">
        <v>90000</v>
      </c>
      <c r="AI28" s="11">
        <v>18000</v>
      </c>
      <c r="AJ28" s="6" t="s">
        <v>33</v>
      </c>
      <c r="AK28" s="15">
        <v>2500</v>
      </c>
      <c r="AL28" s="16" t="s">
        <v>46</v>
      </c>
    </row>
    <row r="29" spans="1:38" s="68" customFormat="1">
      <c r="A29" s="56">
        <v>210229789</v>
      </c>
      <c r="B29" s="57" t="s">
        <v>93</v>
      </c>
      <c r="C29" s="57" t="s">
        <v>94</v>
      </c>
      <c r="D29" s="57" t="s">
        <v>64</v>
      </c>
      <c r="E29" s="6">
        <v>60</v>
      </c>
      <c r="F29" s="62">
        <v>51324</v>
      </c>
      <c r="G29" s="62">
        <v>63875.999999999993</v>
      </c>
      <c r="H29" s="6">
        <v>63828</v>
      </c>
      <c r="I29" s="6">
        <v>67542</v>
      </c>
      <c r="J29" s="8">
        <f t="shared" si="0"/>
        <v>246570</v>
      </c>
      <c r="K29" s="65">
        <f t="shared" si="11"/>
        <v>0.44206423512643839</v>
      </c>
      <c r="L29" s="124">
        <v>74208.000000000015</v>
      </c>
      <c r="M29" s="124">
        <v>78918</v>
      </c>
      <c r="N29" s="124">
        <v>70560</v>
      </c>
      <c r="O29" s="124">
        <v>86460</v>
      </c>
      <c r="P29" s="124">
        <f t="shared" si="1"/>
        <v>310146</v>
      </c>
      <c r="Q29" s="130">
        <f t="shared" si="13"/>
        <v>0.48172500326851875</v>
      </c>
      <c r="R29" s="58">
        <v>6</v>
      </c>
      <c r="S29" s="59">
        <v>10</v>
      </c>
      <c r="T29" s="6">
        <v>18464</v>
      </c>
      <c r="U29" s="6">
        <v>21279</v>
      </c>
      <c r="V29" s="58">
        <f t="shared" si="3"/>
        <v>2127.9</v>
      </c>
      <c r="W29" s="58">
        <v>1492.4</v>
      </c>
      <c r="X29" s="78">
        <v>5320</v>
      </c>
      <c r="Y29" s="73">
        <f t="shared" si="4"/>
        <v>15959</v>
      </c>
      <c r="Z29" s="73">
        <v>19151</v>
      </c>
      <c r="AA29" s="67">
        <f t="shared" si="12"/>
        <v>2128</v>
      </c>
      <c r="AB29" s="6" t="s">
        <v>116</v>
      </c>
      <c r="AC29" s="67">
        <f t="shared" si="5"/>
        <v>20979</v>
      </c>
      <c r="AD29" s="67">
        <v>300</v>
      </c>
      <c r="AE29" s="66" t="s">
        <v>37</v>
      </c>
      <c r="AF29" s="57" t="s">
        <v>31</v>
      </c>
      <c r="AG29" s="57" t="s">
        <v>32</v>
      </c>
      <c r="AH29" s="59">
        <v>120000</v>
      </c>
      <c r="AI29" s="59">
        <v>12000</v>
      </c>
      <c r="AJ29" s="57" t="s">
        <v>33</v>
      </c>
      <c r="AK29" s="60">
        <v>2000</v>
      </c>
      <c r="AL29" s="61" t="s">
        <v>34</v>
      </c>
    </row>
    <row r="30" spans="1:38">
      <c r="A30" s="5">
        <v>210043395</v>
      </c>
      <c r="B30" s="6" t="s">
        <v>95</v>
      </c>
      <c r="C30" s="6" t="s">
        <v>96</v>
      </c>
      <c r="D30" s="6" t="s">
        <v>97</v>
      </c>
      <c r="E30" s="6">
        <v>10</v>
      </c>
      <c r="F30" s="62">
        <v>2170</v>
      </c>
      <c r="G30" s="62">
        <v>1995</v>
      </c>
      <c r="H30" s="6">
        <v>2470</v>
      </c>
      <c r="I30" s="6">
        <v>2175</v>
      </c>
      <c r="J30" s="8">
        <f t="shared" si="0"/>
        <v>8810</v>
      </c>
      <c r="K30" s="9">
        <f t="shared" si="11"/>
        <v>1.5795051755947285E-2</v>
      </c>
      <c r="L30" s="124">
        <v>2615</v>
      </c>
      <c r="M30" s="124">
        <v>2370</v>
      </c>
      <c r="N30" s="124">
        <v>1000</v>
      </c>
      <c r="O30" s="124">
        <v>2835</v>
      </c>
      <c r="P30" s="124">
        <f t="shared" si="1"/>
        <v>8820</v>
      </c>
      <c r="Q30" s="130">
        <f t="shared" si="13"/>
        <v>1.3699401342684849E-2</v>
      </c>
      <c r="R30" s="10">
        <v>5</v>
      </c>
      <c r="S30" s="11">
        <v>2</v>
      </c>
      <c r="T30" s="6">
        <v>2782</v>
      </c>
      <c r="U30" s="6">
        <v>3659</v>
      </c>
      <c r="V30" s="10">
        <f t="shared" si="3"/>
        <v>1829.5</v>
      </c>
      <c r="W30" s="10">
        <v>1492.4</v>
      </c>
      <c r="X30" s="73">
        <v>915</v>
      </c>
      <c r="Y30" s="73">
        <f t="shared" si="4"/>
        <v>2744</v>
      </c>
      <c r="Z30" s="73">
        <v>2686</v>
      </c>
      <c r="AA30" s="14">
        <f t="shared" si="12"/>
        <v>973</v>
      </c>
      <c r="AB30" s="6" t="s">
        <v>116</v>
      </c>
      <c r="AC30" s="14">
        <v>0</v>
      </c>
      <c r="AD30" s="14">
        <v>0</v>
      </c>
      <c r="AE30" s="13" t="s">
        <v>30</v>
      </c>
      <c r="AF30" s="6" t="s">
        <v>31</v>
      </c>
      <c r="AG30" s="6" t="s">
        <v>32</v>
      </c>
      <c r="AH30" s="11">
        <v>20000</v>
      </c>
      <c r="AI30" s="11">
        <v>10000</v>
      </c>
      <c r="AJ30" s="6" t="s">
        <v>33</v>
      </c>
      <c r="AK30" s="15">
        <v>2000</v>
      </c>
      <c r="AL30" s="16" t="s">
        <v>34</v>
      </c>
    </row>
    <row r="31" spans="1:38">
      <c r="A31" s="13">
        <v>210135223</v>
      </c>
      <c r="B31" s="13" t="s">
        <v>98</v>
      </c>
      <c r="C31" s="13" t="s">
        <v>96</v>
      </c>
      <c r="D31" s="104" t="s">
        <v>99</v>
      </c>
      <c r="E31" s="6">
        <v>50</v>
      </c>
      <c r="F31" s="62">
        <v>34815</v>
      </c>
      <c r="G31" s="62">
        <v>33354.999999999993</v>
      </c>
      <c r="H31" s="6">
        <v>30580</v>
      </c>
      <c r="I31" s="6">
        <v>36420</v>
      </c>
      <c r="J31" s="8">
        <f t="shared" si="0"/>
        <v>135170</v>
      </c>
      <c r="K31" s="9">
        <f t="shared" si="11"/>
        <v>0.24234019816701416</v>
      </c>
      <c r="L31" s="124">
        <v>30815.000000000004</v>
      </c>
      <c r="M31" s="124">
        <v>33005</v>
      </c>
      <c r="N31" s="124">
        <v>32630</v>
      </c>
      <c r="O31" s="124">
        <v>34970</v>
      </c>
      <c r="P31" s="124">
        <f t="shared" si="1"/>
        <v>131420</v>
      </c>
      <c r="Q31" s="130">
        <f t="shared" si="13"/>
        <v>0.20412418644621802</v>
      </c>
      <c r="R31" s="10">
        <v>5</v>
      </c>
      <c r="S31" s="11">
        <v>10</v>
      </c>
      <c r="T31" s="6">
        <v>13910</v>
      </c>
      <c r="U31" s="6">
        <v>16288</v>
      </c>
      <c r="V31" s="10">
        <f t="shared" si="3"/>
        <v>1628.8</v>
      </c>
      <c r="W31" s="10">
        <v>1492.4</v>
      </c>
      <c r="X31" s="14">
        <v>4072</v>
      </c>
      <c r="Y31" s="73">
        <f t="shared" si="4"/>
        <v>12216</v>
      </c>
      <c r="Z31" s="73">
        <v>13432</v>
      </c>
      <c r="AA31" s="14">
        <f t="shared" si="12"/>
        <v>2856</v>
      </c>
      <c r="AB31" s="6" t="s">
        <v>116</v>
      </c>
      <c r="AC31" s="14">
        <f t="shared" si="5"/>
        <v>15988</v>
      </c>
      <c r="AD31" s="14">
        <v>300</v>
      </c>
      <c r="AE31" s="13" t="s">
        <v>37</v>
      </c>
      <c r="AF31" s="6" t="s">
        <v>31</v>
      </c>
      <c r="AG31" s="6" t="s">
        <v>32</v>
      </c>
      <c r="AH31" s="11">
        <v>100000</v>
      </c>
      <c r="AI31" s="11">
        <v>10000</v>
      </c>
      <c r="AJ31" s="6" t="s">
        <v>33</v>
      </c>
      <c r="AK31" s="15">
        <v>2001</v>
      </c>
      <c r="AL31" s="16" t="s">
        <v>34</v>
      </c>
    </row>
    <row r="32" spans="1:38">
      <c r="A32" s="5">
        <v>210108501</v>
      </c>
      <c r="B32" s="6" t="s">
        <v>100</v>
      </c>
      <c r="C32" s="6" t="s">
        <v>101</v>
      </c>
      <c r="D32" s="6" t="s">
        <v>102</v>
      </c>
      <c r="E32" s="6">
        <v>30</v>
      </c>
      <c r="F32" s="62">
        <v>2940</v>
      </c>
      <c r="G32" s="62">
        <v>2550</v>
      </c>
      <c r="H32" s="6">
        <v>1944</v>
      </c>
      <c r="I32" s="6">
        <v>2430</v>
      </c>
      <c r="J32" s="8">
        <f t="shared" si="0"/>
        <v>9864</v>
      </c>
      <c r="K32" s="9">
        <f t="shared" si="11"/>
        <v>1.768472083094938E-2</v>
      </c>
      <c r="L32" s="124">
        <v>2190</v>
      </c>
      <c r="M32" s="124">
        <v>2160</v>
      </c>
      <c r="N32" s="124">
        <v>1800</v>
      </c>
      <c r="O32" s="124">
        <v>2820</v>
      </c>
      <c r="P32" s="124">
        <f t="shared" si="1"/>
        <v>8970</v>
      </c>
      <c r="Q32" s="130">
        <f t="shared" si="13"/>
        <v>1.3932384358716906E-2</v>
      </c>
      <c r="R32" s="10">
        <v>6</v>
      </c>
      <c r="S32" s="11">
        <v>5</v>
      </c>
      <c r="T32" s="6">
        <v>7221</v>
      </c>
      <c r="U32" s="6">
        <v>8955</v>
      </c>
      <c r="V32" s="10">
        <f t="shared" si="3"/>
        <v>1791</v>
      </c>
      <c r="W32" s="10">
        <v>1492.4</v>
      </c>
      <c r="X32" s="73">
        <v>2239</v>
      </c>
      <c r="Y32" s="73">
        <f t="shared" si="4"/>
        <v>6716</v>
      </c>
      <c r="Z32" s="73">
        <v>6716</v>
      </c>
      <c r="AA32" s="14">
        <f t="shared" si="12"/>
        <v>2239</v>
      </c>
      <c r="AB32" s="6" t="s">
        <v>116</v>
      </c>
      <c r="AC32" s="14">
        <f t="shared" si="5"/>
        <v>8655</v>
      </c>
      <c r="AD32" s="14">
        <v>300</v>
      </c>
      <c r="AE32" s="13" t="s">
        <v>37</v>
      </c>
      <c r="AF32" s="6" t="s">
        <v>45</v>
      </c>
      <c r="AG32" s="6" t="s">
        <v>32</v>
      </c>
      <c r="AH32" s="11">
        <v>75000</v>
      </c>
      <c r="AI32" s="11">
        <v>15000</v>
      </c>
      <c r="AJ32" s="6" t="s">
        <v>33</v>
      </c>
      <c r="AK32" s="15">
        <v>2500</v>
      </c>
      <c r="AL32" s="16" t="s">
        <v>46</v>
      </c>
    </row>
    <row r="33" spans="1:38" s="4" customFormat="1">
      <c r="A33" s="35">
        <v>210108496</v>
      </c>
      <c r="B33" s="36" t="s">
        <v>103</v>
      </c>
      <c r="C33" s="36" t="s">
        <v>104</v>
      </c>
      <c r="D33" s="36" t="s">
        <v>105</v>
      </c>
      <c r="E33" s="6">
        <v>25</v>
      </c>
      <c r="F33" s="62">
        <v>2550</v>
      </c>
      <c r="G33" s="62">
        <v>2550</v>
      </c>
      <c r="H33" s="6">
        <v>2550</v>
      </c>
      <c r="I33" s="6">
        <v>2375</v>
      </c>
      <c r="J33" s="8">
        <f t="shared" si="0"/>
        <v>10025</v>
      </c>
      <c r="K33" s="23">
        <f t="shared" si="11"/>
        <v>1.7973370471438314E-2</v>
      </c>
      <c r="L33" s="124">
        <v>1900</v>
      </c>
      <c r="M33" s="124">
        <v>3450</v>
      </c>
      <c r="N33" s="124">
        <v>2000</v>
      </c>
      <c r="O33" s="124">
        <v>1350</v>
      </c>
      <c r="P33" s="124">
        <f t="shared" si="1"/>
        <v>8700</v>
      </c>
      <c r="Q33" s="130">
        <f t="shared" si="13"/>
        <v>1.3513014929859206E-2</v>
      </c>
      <c r="R33" s="26">
        <v>5</v>
      </c>
      <c r="S33" s="27">
        <v>5</v>
      </c>
      <c r="T33" s="6">
        <v>5859</v>
      </c>
      <c r="U33" s="6">
        <v>7462</v>
      </c>
      <c r="V33" s="26">
        <f t="shared" si="3"/>
        <v>1492.4</v>
      </c>
      <c r="W33" s="26">
        <v>1492.4</v>
      </c>
      <c r="X33" s="76">
        <v>1866</v>
      </c>
      <c r="Y33" s="73">
        <f t="shared" si="4"/>
        <v>5596</v>
      </c>
      <c r="Z33" s="73">
        <v>6716</v>
      </c>
      <c r="AA33" s="29">
        <f t="shared" si="12"/>
        <v>746</v>
      </c>
      <c r="AB33" s="6" t="s">
        <v>116</v>
      </c>
      <c r="AC33" s="29">
        <f t="shared" si="5"/>
        <v>7162</v>
      </c>
      <c r="AD33" s="29">
        <v>300</v>
      </c>
      <c r="AE33" s="28" t="s">
        <v>37</v>
      </c>
      <c r="AF33" s="36" t="s">
        <v>45</v>
      </c>
      <c r="AG33" s="36" t="s">
        <v>32</v>
      </c>
      <c r="AH33" s="27">
        <v>62500</v>
      </c>
      <c r="AI33" s="27">
        <v>12500</v>
      </c>
      <c r="AJ33" s="36" t="s">
        <v>33</v>
      </c>
      <c r="AK33" s="37">
        <v>2500</v>
      </c>
      <c r="AL33" s="38" t="s">
        <v>46</v>
      </c>
    </row>
    <row r="34" spans="1:38" s="50" customFormat="1">
      <c r="A34" s="52">
        <v>210141266</v>
      </c>
      <c r="B34" s="53" t="s">
        <v>106</v>
      </c>
      <c r="C34" s="53" t="s">
        <v>107</v>
      </c>
      <c r="D34" s="53" t="s">
        <v>108</v>
      </c>
      <c r="E34" s="6">
        <v>66.67</v>
      </c>
      <c r="F34" s="62">
        <v>3400.17</v>
      </c>
      <c r="G34" s="62">
        <v>4933.58</v>
      </c>
      <c r="H34" s="6">
        <v>3300.165</v>
      </c>
      <c r="I34" s="6">
        <v>3933.53</v>
      </c>
      <c r="J34" s="8">
        <f t="shared" si="0"/>
        <v>15567.445000000002</v>
      </c>
      <c r="K34" s="41">
        <f t="shared" si="11"/>
        <v>2.7910170202368086E-2</v>
      </c>
      <c r="L34" s="124">
        <v>4133.54</v>
      </c>
      <c r="M34" s="124">
        <v>3333.5</v>
      </c>
      <c r="N34" s="124">
        <v>3240.1620000000003</v>
      </c>
      <c r="O34" s="124">
        <v>4200.21</v>
      </c>
      <c r="P34" s="124">
        <f t="shared" si="1"/>
        <v>14907.412</v>
      </c>
      <c r="Q34" s="130">
        <f t="shared" si="13"/>
        <v>2.315449205994969E-2</v>
      </c>
      <c r="R34" s="44">
        <v>6.666666666666667</v>
      </c>
      <c r="S34" s="45">
        <v>10</v>
      </c>
      <c r="T34" s="6">
        <v>22125</v>
      </c>
      <c r="U34" s="6">
        <v>25293</v>
      </c>
      <c r="V34" s="44">
        <f t="shared" si="3"/>
        <v>2529.3000000000002</v>
      </c>
      <c r="W34" s="44">
        <v>2529.3000000000002</v>
      </c>
      <c r="X34" s="77">
        <v>6323</v>
      </c>
      <c r="Y34" s="73">
        <f t="shared" si="4"/>
        <v>18970</v>
      </c>
      <c r="Z34" s="73">
        <v>22764</v>
      </c>
      <c r="AA34" s="47">
        <f t="shared" si="12"/>
        <v>2529</v>
      </c>
      <c r="AB34" s="6" t="s">
        <v>116</v>
      </c>
      <c r="AC34" s="47">
        <f t="shared" si="5"/>
        <v>24993</v>
      </c>
      <c r="AD34" s="47">
        <v>300</v>
      </c>
      <c r="AE34" s="46" t="s">
        <v>37</v>
      </c>
      <c r="AF34" s="53" t="s">
        <v>41</v>
      </c>
      <c r="AG34" s="53" t="s">
        <v>32</v>
      </c>
      <c r="AH34" s="45">
        <v>190000</v>
      </c>
      <c r="AI34" s="45">
        <v>19000</v>
      </c>
      <c r="AJ34" s="53" t="s">
        <v>33</v>
      </c>
      <c r="AK34" s="54">
        <v>2850</v>
      </c>
      <c r="AL34" s="55" t="s">
        <v>42</v>
      </c>
    </row>
    <row r="35" spans="1:38" s="50" customFormat="1">
      <c r="A35" s="52">
        <v>210141258</v>
      </c>
      <c r="B35" s="53" t="s">
        <v>109</v>
      </c>
      <c r="C35" s="53" t="s">
        <v>110</v>
      </c>
      <c r="D35" s="53" t="s">
        <v>73</v>
      </c>
      <c r="E35" s="6">
        <v>53.33</v>
      </c>
      <c r="F35" s="62">
        <v>10681.998999999998</v>
      </c>
      <c r="G35" s="62">
        <v>14196.445999999998</v>
      </c>
      <c r="H35" s="6">
        <v>12868.529</v>
      </c>
      <c r="I35" s="6">
        <v>10666</v>
      </c>
      <c r="J35" s="8">
        <f t="shared" si="0"/>
        <v>48412.973999999995</v>
      </c>
      <c r="K35" s="41">
        <f t="shared" si="11"/>
        <v>8.679743813726791E-2</v>
      </c>
      <c r="L35" s="124">
        <v>12041.914000000001</v>
      </c>
      <c r="M35" s="124">
        <v>13028.519</v>
      </c>
      <c r="N35" s="124">
        <v>12729.870999999999</v>
      </c>
      <c r="O35" s="124">
        <v>12724.537999999999</v>
      </c>
      <c r="P35" s="124">
        <f t="shared" si="1"/>
        <v>50524.842000000004</v>
      </c>
      <c r="Q35" s="130">
        <f t="shared" si="13"/>
        <v>7.8476200491353731E-2</v>
      </c>
      <c r="R35" s="44">
        <v>5.333333333333333</v>
      </c>
      <c r="S35" s="45">
        <v>10</v>
      </c>
      <c r="T35" s="6">
        <v>20349</v>
      </c>
      <c r="U35" s="6">
        <v>23346</v>
      </c>
      <c r="V35" s="44">
        <f t="shared" si="3"/>
        <v>2334.6</v>
      </c>
      <c r="W35" s="44">
        <v>2334.6</v>
      </c>
      <c r="X35" s="77">
        <v>5837</v>
      </c>
      <c r="Y35" s="73">
        <f t="shared" si="4"/>
        <v>17509</v>
      </c>
      <c r="Z35" s="73">
        <v>21011</v>
      </c>
      <c r="AA35" s="47">
        <f t="shared" si="12"/>
        <v>2335</v>
      </c>
      <c r="AB35" s="6" t="s">
        <v>116</v>
      </c>
      <c r="AC35" s="47">
        <f t="shared" si="5"/>
        <v>23046</v>
      </c>
      <c r="AD35" s="47">
        <v>300</v>
      </c>
      <c r="AE35" s="46" t="s">
        <v>37</v>
      </c>
      <c r="AF35" s="53" t="s">
        <v>41</v>
      </c>
      <c r="AG35" s="53" t="s">
        <v>32</v>
      </c>
      <c r="AH35" s="45">
        <v>152000</v>
      </c>
      <c r="AI35" s="45">
        <v>15200</v>
      </c>
      <c r="AJ35" s="53" t="s">
        <v>33</v>
      </c>
      <c r="AK35" s="54">
        <v>2850</v>
      </c>
      <c r="AL35" s="55" t="s">
        <v>42</v>
      </c>
    </row>
    <row r="36" spans="1:38">
      <c r="A36" s="56"/>
      <c r="B36" s="57"/>
      <c r="C36" s="57"/>
      <c r="D36" s="57"/>
      <c r="E36" s="57"/>
      <c r="F36" s="57"/>
      <c r="G36" s="57"/>
      <c r="H36" s="57"/>
      <c r="I36" s="57"/>
      <c r="J36" s="8">
        <f>SUM(J27:J35)</f>
        <v>557769.61900000006</v>
      </c>
      <c r="K36" s="9">
        <f t="shared" si="11"/>
        <v>1</v>
      </c>
      <c r="L36" s="124"/>
      <c r="M36" s="124"/>
      <c r="N36" s="124"/>
      <c r="O36" s="124"/>
      <c r="P36" s="124">
        <f>SUM(P27:P35)</f>
        <v>643823.75399999996</v>
      </c>
      <c r="Q36" s="130">
        <f t="shared" si="13"/>
        <v>1</v>
      </c>
      <c r="R36" s="58"/>
      <c r="S36" s="59"/>
      <c r="T36" s="59"/>
      <c r="U36" s="59"/>
      <c r="V36" s="58"/>
      <c r="W36" s="58"/>
      <c r="X36" s="64"/>
      <c r="Y36" s="64"/>
      <c r="Z36" s="64"/>
      <c r="AA36" s="59"/>
      <c r="AB36" s="13"/>
      <c r="AC36" s="14"/>
      <c r="AD36" s="14"/>
      <c r="AE36" s="13"/>
      <c r="AF36" s="57"/>
      <c r="AG36" s="57"/>
      <c r="AH36" s="59"/>
      <c r="AI36" s="59"/>
      <c r="AJ36" s="57"/>
      <c r="AK36" s="60"/>
      <c r="AL36" s="61"/>
    </row>
    <row r="37" spans="1:38">
      <c r="X37" s="17"/>
      <c r="Z37" s="17"/>
    </row>
    <row r="38" spans="1:38" s="72" customFormat="1" ht="15" customHeight="1">
      <c r="A38" s="135"/>
      <c r="B38" s="135"/>
      <c r="C38" s="135"/>
      <c r="D38" s="135"/>
      <c r="E38" s="135"/>
      <c r="F38" s="70"/>
      <c r="G38" s="69"/>
      <c r="H38" s="70"/>
      <c r="I38" s="70"/>
      <c r="J38" s="71"/>
      <c r="L38" s="132"/>
      <c r="M38" s="132"/>
      <c r="N38" s="132"/>
      <c r="O38" s="132"/>
      <c r="P38" s="132"/>
      <c r="Q38" s="133"/>
      <c r="X38" s="80"/>
      <c r="Y38" s="71"/>
      <c r="Z38" s="80"/>
      <c r="AC38" s="80"/>
    </row>
    <row r="39" spans="1:38" ht="15">
      <c r="U39" s="79"/>
      <c r="V39" s="79"/>
      <c r="X39" s="107"/>
      <c r="Y39" s="108"/>
      <c r="Z39" s="80"/>
      <c r="AC39" s="80"/>
    </row>
    <row r="40" spans="1:38" ht="15">
      <c r="C40"/>
      <c r="U40" s="79"/>
      <c r="V40" s="79"/>
      <c r="X40" s="107"/>
      <c r="Y40" s="108"/>
      <c r="Z40" s="80"/>
      <c r="AC40" s="80"/>
    </row>
    <row r="41" spans="1:38" ht="15">
      <c r="C41"/>
      <c r="U41" s="79"/>
      <c r="V41" s="79"/>
      <c r="X41" s="107"/>
      <c r="Y41" s="108"/>
      <c r="Z41" s="80"/>
      <c r="AC41" s="80"/>
    </row>
    <row r="42" spans="1:38" ht="15">
      <c r="C42"/>
      <c r="U42" s="79"/>
      <c r="V42" s="79"/>
      <c r="X42" s="107"/>
      <c r="Y42" s="108"/>
      <c r="Z42" s="80"/>
      <c r="AC42" s="80"/>
    </row>
    <row r="43" spans="1:38" ht="15">
      <c r="C43"/>
      <c r="U43" s="79"/>
      <c r="V43" s="79"/>
      <c r="X43" s="107"/>
      <c r="Y43" s="108"/>
      <c r="Z43" s="80"/>
      <c r="AC43" s="80"/>
    </row>
    <row r="44" spans="1:38" ht="15">
      <c r="C44"/>
      <c r="U44" s="79"/>
      <c r="X44" s="107"/>
      <c r="Y44" s="108"/>
      <c r="Z44" s="80"/>
      <c r="AC44" s="80"/>
    </row>
    <row r="45" spans="1:38" ht="15">
      <c r="C45"/>
      <c r="X45" s="107"/>
      <c r="Y45" s="108"/>
      <c r="Z45" s="80"/>
      <c r="AC45" s="80"/>
    </row>
    <row r="46" spans="1:38" ht="15">
      <c r="C46"/>
      <c r="X46" s="107"/>
      <c r="Y46" s="108"/>
      <c r="Z46" s="80"/>
      <c r="AC46" s="80"/>
    </row>
    <row r="47" spans="1:38" ht="15">
      <c r="C47"/>
      <c r="X47" s="107"/>
      <c r="Y47" s="108"/>
      <c r="Z47" s="80"/>
      <c r="AC47" s="80"/>
    </row>
    <row r="48" spans="1:38" ht="15">
      <c r="C48"/>
      <c r="X48" s="107"/>
      <c r="Y48" s="108"/>
      <c r="Z48" s="80"/>
      <c r="AC48" s="80"/>
    </row>
    <row r="49" spans="3:29" ht="15">
      <c r="C49"/>
      <c r="X49" s="107"/>
      <c r="Y49" s="108"/>
      <c r="Z49" s="80"/>
      <c r="AC49" s="80"/>
    </row>
    <row r="50" spans="3:29" ht="15">
      <c r="C50"/>
      <c r="X50" s="107"/>
      <c r="Y50" s="108"/>
      <c r="Z50" s="80"/>
      <c r="AC50" s="80"/>
    </row>
    <row r="51" spans="3:29" ht="15">
      <c r="C51"/>
      <c r="X51" s="107"/>
      <c r="Y51" s="108"/>
      <c r="Z51" s="80"/>
      <c r="AC51" s="80"/>
    </row>
    <row r="52" spans="3:29" ht="15">
      <c r="C52"/>
      <c r="X52" s="107"/>
      <c r="Y52" s="108"/>
      <c r="Z52" s="80"/>
      <c r="AC52" s="80"/>
    </row>
    <row r="53" spans="3:29" ht="15">
      <c r="C53"/>
      <c r="X53" s="107"/>
      <c r="Y53" s="108"/>
      <c r="Z53" s="80"/>
      <c r="AC53" s="80"/>
    </row>
    <row r="54" spans="3:29" ht="15">
      <c r="C54"/>
      <c r="X54" s="107"/>
      <c r="Y54" s="108"/>
      <c r="Z54" s="80"/>
      <c r="AC54" s="80"/>
    </row>
    <row r="55" spans="3:29" ht="15">
      <c r="C55"/>
      <c r="X55" s="107"/>
      <c r="Y55" s="108"/>
      <c r="Z55" s="80"/>
      <c r="AC55" s="80"/>
    </row>
    <row r="56" spans="3:29" ht="15">
      <c r="C56"/>
      <c r="X56" s="107"/>
      <c r="Y56" s="108"/>
      <c r="Z56" s="80"/>
      <c r="AC56" s="80"/>
    </row>
    <row r="57" spans="3:29" ht="15">
      <c r="C57"/>
      <c r="X57" s="107"/>
      <c r="Y57" s="108"/>
      <c r="Z57" s="80"/>
      <c r="AC57" s="80"/>
    </row>
    <row r="58" spans="3:29" ht="15">
      <c r="C58"/>
      <c r="X58" s="107"/>
      <c r="Y58" s="108"/>
      <c r="Z58" s="80"/>
      <c r="AC58" s="80"/>
    </row>
    <row r="59" spans="3:29" ht="15">
      <c r="C59"/>
      <c r="X59" s="107"/>
      <c r="Y59" s="108"/>
      <c r="Z59" s="80"/>
      <c r="AC59" s="80"/>
    </row>
    <row r="60" spans="3:29" ht="15">
      <c r="C60"/>
      <c r="X60" s="107"/>
      <c r="Y60" s="108"/>
      <c r="Z60" s="80"/>
      <c r="AC60" s="80"/>
    </row>
    <row r="61" spans="3:29" ht="15">
      <c r="C61"/>
      <c r="X61" s="107"/>
      <c r="Y61" s="108"/>
      <c r="Z61" s="80"/>
      <c r="AC61" s="80"/>
    </row>
    <row r="62" spans="3:29" ht="15">
      <c r="C62"/>
      <c r="X62" s="107"/>
      <c r="Y62" s="108"/>
      <c r="Z62" s="80"/>
      <c r="AC62" s="80"/>
    </row>
    <row r="63" spans="3:29" ht="15">
      <c r="C63"/>
      <c r="X63" s="107"/>
      <c r="Y63" s="108"/>
      <c r="Z63" s="80"/>
      <c r="AC63" s="80"/>
    </row>
    <row r="64" spans="3:29" ht="15">
      <c r="C64"/>
      <c r="X64" s="107"/>
      <c r="Y64" s="108"/>
      <c r="Z64" s="80"/>
      <c r="AC64" s="80"/>
    </row>
    <row r="65" spans="3:29" ht="15">
      <c r="C65"/>
      <c r="X65" s="107"/>
      <c r="Y65" s="108"/>
      <c r="Z65" s="80"/>
      <c r="AC65" s="80"/>
    </row>
    <row r="66" spans="3:29" ht="15">
      <c r="C66"/>
      <c r="X66" s="107"/>
      <c r="Y66" s="108"/>
      <c r="Z66" s="80"/>
      <c r="AC66" s="80"/>
    </row>
    <row r="67" spans="3:29" ht="15">
      <c r="C67"/>
      <c r="X67" s="107"/>
      <c r="Y67" s="108"/>
      <c r="Z67" s="80"/>
      <c r="AC67" s="80"/>
    </row>
    <row r="68" spans="3:29" ht="15">
      <c r="C68"/>
      <c r="X68" s="107"/>
      <c r="Y68" s="108"/>
      <c r="Z68" s="80"/>
      <c r="AC68" s="80"/>
    </row>
    <row r="69" spans="3:29" ht="15">
      <c r="C69"/>
      <c r="X69" s="107"/>
      <c r="Y69" s="108"/>
      <c r="Z69" s="80"/>
      <c r="AC69" s="80"/>
    </row>
    <row r="70" spans="3:29" ht="15">
      <c r="C70"/>
      <c r="X70" s="107"/>
      <c r="Y70" s="108"/>
      <c r="Z70" s="80"/>
      <c r="AC70" s="80"/>
    </row>
    <row r="71" spans="3:29" ht="15">
      <c r="C71"/>
      <c r="X71" s="107"/>
      <c r="Y71" s="108"/>
      <c r="AC71" s="80"/>
    </row>
    <row r="72" spans="3:29" ht="15">
      <c r="C72"/>
      <c r="X72" s="107"/>
      <c r="Y72" s="108"/>
      <c r="AC72" s="80"/>
    </row>
    <row r="73" spans="3:29" ht="15">
      <c r="C73"/>
      <c r="X73" s="107"/>
    </row>
    <row r="74" spans="3:29" ht="15">
      <c r="C74"/>
      <c r="X74" s="107"/>
    </row>
    <row r="75" spans="3:29" ht="15">
      <c r="C75"/>
      <c r="X75" s="107"/>
    </row>
    <row r="76" spans="3:29" ht="15">
      <c r="C76"/>
    </row>
  </sheetData>
  <mergeCells count="1">
    <mergeCell ref="A38:E38"/>
  </mergeCells>
  <phoneticPr fontId="14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Munka2"/>
  <dimension ref="A1:AI32"/>
  <sheetViews>
    <sheetView workbookViewId="0">
      <selection activeCell="F16" sqref="F16"/>
    </sheetView>
  </sheetViews>
  <sheetFormatPr defaultRowHeight="15"/>
  <cols>
    <col min="1" max="1" width="10" bestFit="1" customWidth="1"/>
    <col min="4" max="4" width="35.85546875" customWidth="1"/>
    <col min="7" max="7" width="13.7109375" customWidth="1"/>
    <col min="8" max="8" width="10" bestFit="1" customWidth="1"/>
  </cols>
  <sheetData>
    <row r="1" spans="1:35" s="109" customFormat="1" ht="12.75" customHeight="1">
      <c r="A1" s="136" t="s">
        <v>130</v>
      </c>
      <c r="B1" s="136" t="s">
        <v>131</v>
      </c>
      <c r="C1" s="136" t="s">
        <v>132</v>
      </c>
      <c r="D1" s="136" t="s">
        <v>133</v>
      </c>
      <c r="E1" s="136" t="s">
        <v>134</v>
      </c>
      <c r="F1" s="136" t="s">
        <v>135</v>
      </c>
      <c r="G1" s="136" t="s">
        <v>136</v>
      </c>
      <c r="H1" s="139" t="s">
        <v>137</v>
      </c>
      <c r="I1" s="139" t="s">
        <v>138</v>
      </c>
      <c r="J1" s="136" t="s">
        <v>139</v>
      </c>
      <c r="K1" s="136" t="s">
        <v>140</v>
      </c>
      <c r="L1" s="136" t="s">
        <v>141</v>
      </c>
      <c r="M1" s="136" t="s">
        <v>142</v>
      </c>
      <c r="N1" s="136" t="s">
        <v>143</v>
      </c>
      <c r="O1" s="142" t="s">
        <v>144</v>
      </c>
      <c r="P1" s="143"/>
      <c r="Q1" s="143"/>
      <c r="R1" s="144"/>
      <c r="S1" s="142" t="s">
        <v>145</v>
      </c>
      <c r="T1" s="143"/>
      <c r="U1" s="143"/>
      <c r="V1" s="143"/>
      <c r="W1" s="143"/>
      <c r="X1" s="143"/>
      <c r="Y1" s="144"/>
      <c r="Z1" s="142" t="s">
        <v>146</v>
      </c>
      <c r="AA1" s="143"/>
      <c r="AB1" s="143"/>
      <c r="AC1" s="143"/>
      <c r="AD1" s="144"/>
      <c r="AE1" s="136" t="s">
        <v>147</v>
      </c>
      <c r="AF1" s="136" t="s">
        <v>148</v>
      </c>
      <c r="AG1" s="136" t="s">
        <v>149</v>
      </c>
      <c r="AH1" s="136" t="s">
        <v>150</v>
      </c>
      <c r="AI1" s="136" t="s">
        <v>151</v>
      </c>
    </row>
    <row r="2" spans="1:35" s="109" customFormat="1" ht="12.75" customHeight="1">
      <c r="A2" s="137"/>
      <c r="B2" s="137"/>
      <c r="C2" s="137"/>
      <c r="D2" s="137"/>
      <c r="E2" s="137"/>
      <c r="F2" s="137"/>
      <c r="G2" s="137"/>
      <c r="H2" s="140"/>
      <c r="I2" s="140"/>
      <c r="J2" s="137"/>
      <c r="K2" s="137"/>
      <c r="L2" s="137"/>
      <c r="M2" s="137"/>
      <c r="N2" s="137"/>
      <c r="O2" s="136" t="s">
        <v>152</v>
      </c>
      <c r="P2" s="136" t="s">
        <v>153</v>
      </c>
      <c r="Q2" s="136" t="s">
        <v>154</v>
      </c>
      <c r="R2" s="136" t="s">
        <v>155</v>
      </c>
      <c r="S2" s="136" t="s">
        <v>156</v>
      </c>
      <c r="T2" s="136" t="s">
        <v>157</v>
      </c>
      <c r="U2" s="136" t="s">
        <v>158</v>
      </c>
      <c r="V2" s="136" t="s">
        <v>159</v>
      </c>
      <c r="W2" s="142" t="s">
        <v>160</v>
      </c>
      <c r="X2" s="143"/>
      <c r="Y2" s="144"/>
      <c r="Z2" s="136" t="s">
        <v>161</v>
      </c>
      <c r="AA2" s="136" t="s">
        <v>162</v>
      </c>
      <c r="AB2" s="136" t="s">
        <v>163</v>
      </c>
      <c r="AC2" s="136" t="s">
        <v>164</v>
      </c>
      <c r="AD2" s="136" t="s">
        <v>160</v>
      </c>
      <c r="AE2" s="137"/>
      <c r="AF2" s="137"/>
      <c r="AG2" s="137"/>
      <c r="AH2" s="137"/>
      <c r="AI2" s="137"/>
    </row>
    <row r="3" spans="1:35" s="111" customFormat="1" ht="54" customHeight="1">
      <c r="A3" s="138"/>
      <c r="B3" s="138"/>
      <c r="C3" s="138"/>
      <c r="D3" s="138"/>
      <c r="E3" s="138"/>
      <c r="F3" s="138"/>
      <c r="G3" s="138"/>
      <c r="H3" s="141"/>
      <c r="I3" s="141"/>
      <c r="J3" s="138"/>
      <c r="K3" s="138"/>
      <c r="L3" s="138"/>
      <c r="M3" s="138"/>
      <c r="N3" s="138"/>
      <c r="O3" s="138"/>
      <c r="P3" s="138"/>
      <c r="Q3" s="138"/>
      <c r="R3" s="138"/>
      <c r="S3" s="138"/>
      <c r="T3" s="138"/>
      <c r="U3" s="138"/>
      <c r="V3" s="138"/>
      <c r="W3" s="110" t="s">
        <v>165</v>
      </c>
      <c r="X3" s="110" t="s">
        <v>166</v>
      </c>
      <c r="Y3" s="110" t="s">
        <v>167</v>
      </c>
      <c r="Z3" s="138"/>
      <c r="AA3" s="138"/>
      <c r="AB3" s="138"/>
      <c r="AC3" s="138"/>
      <c r="AD3" s="138"/>
      <c r="AE3" s="138"/>
      <c r="AF3" s="138"/>
      <c r="AG3" s="138"/>
      <c r="AH3" s="138"/>
      <c r="AI3" s="138"/>
    </row>
    <row r="4" spans="1:35">
      <c r="A4">
        <v>210229789</v>
      </c>
      <c r="B4" t="s">
        <v>93</v>
      </c>
      <c r="D4" t="s">
        <v>94</v>
      </c>
      <c r="E4" t="s">
        <v>64</v>
      </c>
      <c r="F4" t="s">
        <v>121</v>
      </c>
      <c r="G4" t="s">
        <v>31</v>
      </c>
      <c r="H4">
        <f>VLOOKUP(A4,Munka1!$A$2:$A$35,1,0)</f>
        <v>210229789</v>
      </c>
      <c r="J4">
        <v>60</v>
      </c>
      <c r="K4">
        <v>18464</v>
      </c>
      <c r="L4">
        <v>19276.419999999998</v>
      </c>
      <c r="M4">
        <v>21279</v>
      </c>
      <c r="N4">
        <v>354.65</v>
      </c>
      <c r="O4" t="s">
        <v>122</v>
      </c>
      <c r="P4">
        <v>25</v>
      </c>
      <c r="Q4">
        <v>5320</v>
      </c>
      <c r="R4">
        <v>15959</v>
      </c>
      <c r="S4" t="s">
        <v>122</v>
      </c>
      <c r="T4">
        <v>90</v>
      </c>
      <c r="U4">
        <v>19151</v>
      </c>
      <c r="V4">
        <v>2128</v>
      </c>
      <c r="Y4" t="s">
        <v>116</v>
      </c>
      <c r="Z4" t="s">
        <v>122</v>
      </c>
      <c r="AA4">
        <v>100</v>
      </c>
      <c r="AB4">
        <v>20979</v>
      </c>
      <c r="AC4">
        <v>300</v>
      </c>
      <c r="AD4">
        <v>57</v>
      </c>
      <c r="AE4" t="s">
        <v>123</v>
      </c>
      <c r="AF4">
        <v>50505</v>
      </c>
      <c r="AG4">
        <v>333</v>
      </c>
      <c r="AH4" t="s">
        <v>34</v>
      </c>
      <c r="AI4" t="s">
        <v>34</v>
      </c>
    </row>
    <row r="5" spans="1:35">
      <c r="A5">
        <v>210229797</v>
      </c>
      <c r="B5" t="s">
        <v>87</v>
      </c>
      <c r="D5" t="s">
        <v>88</v>
      </c>
      <c r="E5" t="s">
        <v>89</v>
      </c>
      <c r="F5" t="s">
        <v>121</v>
      </c>
      <c r="G5" t="s">
        <v>31</v>
      </c>
      <c r="H5">
        <f>VLOOKUP(A5,Munka1!$A$2:$A$35,1,0)</f>
        <v>210229797</v>
      </c>
      <c r="J5">
        <v>75</v>
      </c>
      <c r="K5">
        <v>23079</v>
      </c>
      <c r="L5">
        <v>24094.48</v>
      </c>
      <c r="M5">
        <v>26338</v>
      </c>
      <c r="N5">
        <v>351.17</v>
      </c>
      <c r="O5" t="s">
        <v>122</v>
      </c>
      <c r="P5">
        <v>25</v>
      </c>
      <c r="Q5">
        <v>6585</v>
      </c>
      <c r="R5">
        <v>19753</v>
      </c>
      <c r="S5" t="s">
        <v>122</v>
      </c>
      <c r="T5">
        <v>90</v>
      </c>
      <c r="U5">
        <v>23704</v>
      </c>
      <c r="V5">
        <v>2634</v>
      </c>
      <c r="Y5" t="s">
        <v>116</v>
      </c>
      <c r="Z5" t="s">
        <v>122</v>
      </c>
      <c r="AA5">
        <v>100</v>
      </c>
      <c r="AB5">
        <v>26038</v>
      </c>
      <c r="AC5">
        <v>300</v>
      </c>
      <c r="AD5">
        <v>57</v>
      </c>
      <c r="AE5" t="s">
        <v>123</v>
      </c>
      <c r="AF5">
        <v>50505</v>
      </c>
      <c r="AG5">
        <v>333</v>
      </c>
      <c r="AH5" t="s">
        <v>34</v>
      </c>
      <c r="AI5" t="s">
        <v>34</v>
      </c>
    </row>
    <row r="6" spans="1:35">
      <c r="A6">
        <v>210135223</v>
      </c>
      <c r="B6" t="s">
        <v>98</v>
      </c>
      <c r="D6" t="s">
        <v>96</v>
      </c>
      <c r="E6" t="s">
        <v>99</v>
      </c>
      <c r="F6" t="s">
        <v>121</v>
      </c>
      <c r="G6" t="s">
        <v>31</v>
      </c>
      <c r="H6">
        <f>VLOOKUP(A6,Munka1!$A$2:$A$35,1,0)</f>
        <v>210135223</v>
      </c>
      <c r="J6">
        <v>50</v>
      </c>
      <c r="K6">
        <v>13910</v>
      </c>
      <c r="L6">
        <v>14522.04</v>
      </c>
      <c r="M6">
        <v>16288</v>
      </c>
      <c r="N6">
        <v>325.76</v>
      </c>
      <c r="O6" t="s">
        <v>122</v>
      </c>
      <c r="P6">
        <v>25</v>
      </c>
      <c r="Q6">
        <v>4072</v>
      </c>
      <c r="R6">
        <v>12216</v>
      </c>
      <c r="S6" t="s">
        <v>124</v>
      </c>
      <c r="T6">
        <v>90</v>
      </c>
      <c r="U6">
        <v>13432</v>
      </c>
      <c r="V6">
        <v>2856</v>
      </c>
      <c r="Y6" t="s">
        <v>116</v>
      </c>
      <c r="Z6" t="s">
        <v>122</v>
      </c>
      <c r="AA6">
        <v>100</v>
      </c>
      <c r="AB6">
        <v>15988</v>
      </c>
      <c r="AC6">
        <v>300</v>
      </c>
      <c r="AD6">
        <v>57</v>
      </c>
      <c r="AE6" t="s">
        <v>123</v>
      </c>
      <c r="AF6">
        <v>50505</v>
      </c>
      <c r="AG6">
        <v>333</v>
      </c>
      <c r="AH6" t="s">
        <v>34</v>
      </c>
      <c r="AI6" t="s">
        <v>34</v>
      </c>
    </row>
    <row r="7" spans="1:35">
      <c r="A7">
        <v>210043395</v>
      </c>
      <c r="B7" t="s">
        <v>95</v>
      </c>
      <c r="D7" t="s">
        <v>96</v>
      </c>
      <c r="E7" t="s">
        <v>97</v>
      </c>
      <c r="F7" t="s">
        <v>121</v>
      </c>
      <c r="G7" t="s">
        <v>31</v>
      </c>
      <c r="H7">
        <f>VLOOKUP(A7,Munka1!$A$2:$A$35,1,0)</f>
        <v>210043395</v>
      </c>
      <c r="J7">
        <v>10</v>
      </c>
      <c r="K7">
        <v>2782</v>
      </c>
      <c r="L7">
        <v>2904.41</v>
      </c>
      <c r="M7">
        <v>3659</v>
      </c>
      <c r="N7">
        <v>365.9</v>
      </c>
      <c r="O7" t="s">
        <v>122</v>
      </c>
      <c r="P7">
        <v>25</v>
      </c>
      <c r="Q7">
        <v>915</v>
      </c>
      <c r="R7">
        <v>2744</v>
      </c>
      <c r="S7" t="s">
        <v>124</v>
      </c>
      <c r="T7">
        <v>90</v>
      </c>
      <c r="U7">
        <v>2686</v>
      </c>
      <c r="V7">
        <v>973</v>
      </c>
      <c r="Y7" t="s">
        <v>116</v>
      </c>
      <c r="AA7">
        <v>0</v>
      </c>
      <c r="AB7">
        <v>0</v>
      </c>
      <c r="AC7">
        <v>3659</v>
      </c>
      <c r="AE7" t="s">
        <v>123</v>
      </c>
      <c r="AF7">
        <v>50505</v>
      </c>
      <c r="AG7">
        <v>333</v>
      </c>
      <c r="AH7" t="s">
        <v>34</v>
      </c>
      <c r="AI7" t="s">
        <v>34</v>
      </c>
    </row>
    <row r="8" spans="1:35">
      <c r="A8">
        <v>210053887</v>
      </c>
      <c r="B8" t="s">
        <v>35</v>
      </c>
      <c r="D8" t="s">
        <v>28</v>
      </c>
      <c r="E8" t="s">
        <v>36</v>
      </c>
      <c r="F8" t="s">
        <v>121</v>
      </c>
      <c r="G8" t="s">
        <v>31</v>
      </c>
      <c r="H8">
        <f>VLOOKUP(A8,Munka1!$A$2:$A$35,1,0)</f>
        <v>210053887</v>
      </c>
      <c r="J8">
        <v>10</v>
      </c>
      <c r="K8">
        <v>4034</v>
      </c>
      <c r="L8">
        <v>4211.5</v>
      </c>
      <c r="M8">
        <v>5219</v>
      </c>
      <c r="N8">
        <v>521.9</v>
      </c>
      <c r="O8" t="s">
        <v>122</v>
      </c>
      <c r="P8">
        <v>25</v>
      </c>
      <c r="Q8">
        <v>1305</v>
      </c>
      <c r="R8">
        <v>3914</v>
      </c>
      <c r="S8" t="s">
        <v>124</v>
      </c>
      <c r="T8">
        <v>90</v>
      </c>
      <c r="U8">
        <v>3490</v>
      </c>
      <c r="V8">
        <v>1729</v>
      </c>
      <c r="Y8" t="s">
        <v>112</v>
      </c>
      <c r="Z8" t="s">
        <v>122</v>
      </c>
      <c r="AA8">
        <v>100</v>
      </c>
      <c r="AB8">
        <v>4919</v>
      </c>
      <c r="AC8">
        <v>300</v>
      </c>
      <c r="AD8">
        <v>57</v>
      </c>
      <c r="AE8" t="s">
        <v>123</v>
      </c>
      <c r="AF8">
        <v>50505</v>
      </c>
      <c r="AG8">
        <v>333</v>
      </c>
      <c r="AH8" t="s">
        <v>34</v>
      </c>
      <c r="AI8" t="s">
        <v>34</v>
      </c>
    </row>
    <row r="9" spans="1:35">
      <c r="A9">
        <v>210006181</v>
      </c>
      <c r="B9" t="s">
        <v>27</v>
      </c>
      <c r="D9" t="s">
        <v>28</v>
      </c>
      <c r="E9" t="s">
        <v>29</v>
      </c>
      <c r="F9" t="s">
        <v>121</v>
      </c>
      <c r="G9" t="s">
        <v>31</v>
      </c>
      <c r="H9">
        <f>VLOOKUP(A9,Munka1!$A$2:$A$35,1,0)</f>
        <v>210006181</v>
      </c>
      <c r="J9">
        <v>2</v>
      </c>
      <c r="K9">
        <v>954</v>
      </c>
      <c r="L9">
        <v>1016.01</v>
      </c>
      <c r="M9">
        <v>1313</v>
      </c>
      <c r="N9">
        <v>656.5</v>
      </c>
      <c r="O9" t="s">
        <v>122</v>
      </c>
      <c r="P9">
        <v>25</v>
      </c>
      <c r="Q9">
        <v>328</v>
      </c>
      <c r="R9">
        <v>985</v>
      </c>
      <c r="S9" t="s">
        <v>124</v>
      </c>
      <c r="T9">
        <v>90</v>
      </c>
      <c r="U9">
        <v>698</v>
      </c>
      <c r="V9">
        <v>615</v>
      </c>
      <c r="Y9" t="s">
        <v>112</v>
      </c>
      <c r="AA9">
        <v>0</v>
      </c>
      <c r="AB9">
        <v>0</v>
      </c>
      <c r="AC9">
        <v>1313</v>
      </c>
      <c r="AE9" t="s">
        <v>123</v>
      </c>
      <c r="AF9">
        <v>50505</v>
      </c>
      <c r="AG9">
        <v>333</v>
      </c>
      <c r="AH9" t="s">
        <v>34</v>
      </c>
      <c r="AI9" t="s">
        <v>34</v>
      </c>
    </row>
    <row r="10" spans="1:35">
      <c r="A10">
        <v>210053895</v>
      </c>
      <c r="B10" t="s">
        <v>53</v>
      </c>
      <c r="D10" t="s">
        <v>48</v>
      </c>
      <c r="E10" t="s">
        <v>54</v>
      </c>
      <c r="F10" t="s">
        <v>121</v>
      </c>
      <c r="G10" t="s">
        <v>31</v>
      </c>
      <c r="H10">
        <f>VLOOKUP(A10,Munka1!$A$2:$A$35,1,0)</f>
        <v>210053895</v>
      </c>
      <c r="J10">
        <v>20</v>
      </c>
      <c r="K10">
        <v>5840</v>
      </c>
      <c r="L10">
        <v>6096.96</v>
      </c>
      <c r="M10">
        <v>7441</v>
      </c>
      <c r="N10">
        <v>372.05</v>
      </c>
      <c r="O10" t="s">
        <v>122</v>
      </c>
      <c r="P10">
        <v>25</v>
      </c>
      <c r="Q10">
        <v>1860</v>
      </c>
      <c r="R10">
        <v>5581</v>
      </c>
      <c r="S10" t="s">
        <v>124</v>
      </c>
      <c r="T10">
        <v>90</v>
      </c>
      <c r="U10">
        <v>6593</v>
      </c>
      <c r="V10">
        <v>848</v>
      </c>
      <c r="Y10" t="s">
        <v>114</v>
      </c>
      <c r="Z10" t="s">
        <v>122</v>
      </c>
      <c r="AA10">
        <v>100</v>
      </c>
      <c r="AB10">
        <v>7141</v>
      </c>
      <c r="AC10">
        <v>300</v>
      </c>
      <c r="AD10">
        <v>57</v>
      </c>
      <c r="AE10" t="s">
        <v>123</v>
      </c>
      <c r="AF10">
        <v>50505</v>
      </c>
      <c r="AG10">
        <v>333</v>
      </c>
      <c r="AH10" t="s">
        <v>34</v>
      </c>
      <c r="AI10" t="s">
        <v>34</v>
      </c>
    </row>
    <row r="11" spans="1:35">
      <c r="A11">
        <v>210006199</v>
      </c>
      <c r="B11" t="s">
        <v>47</v>
      </c>
      <c r="D11" t="s">
        <v>48</v>
      </c>
      <c r="E11" t="s">
        <v>49</v>
      </c>
      <c r="F11" t="s">
        <v>121</v>
      </c>
      <c r="G11" t="s">
        <v>31</v>
      </c>
      <c r="H11">
        <f>VLOOKUP(A11,Munka1!$A$2:$A$35,1,0)</f>
        <v>210006199</v>
      </c>
      <c r="J11">
        <v>4</v>
      </c>
      <c r="K11">
        <v>1717</v>
      </c>
      <c r="L11">
        <v>1802.85</v>
      </c>
      <c r="M11">
        <v>2271</v>
      </c>
      <c r="N11">
        <v>567.75</v>
      </c>
      <c r="O11" t="s">
        <v>122</v>
      </c>
      <c r="P11">
        <v>25</v>
      </c>
      <c r="Q11">
        <v>568</v>
      </c>
      <c r="R11">
        <v>1703</v>
      </c>
      <c r="S11" t="s">
        <v>124</v>
      </c>
      <c r="T11">
        <v>90</v>
      </c>
      <c r="U11">
        <v>1319</v>
      </c>
      <c r="V11">
        <v>952</v>
      </c>
      <c r="Y11" t="s">
        <v>114</v>
      </c>
      <c r="AA11">
        <v>0</v>
      </c>
      <c r="AB11">
        <v>0</v>
      </c>
      <c r="AC11">
        <v>2271</v>
      </c>
      <c r="AE11" t="s">
        <v>123</v>
      </c>
      <c r="AF11">
        <v>50505</v>
      </c>
      <c r="AG11">
        <v>333</v>
      </c>
      <c r="AH11" t="s">
        <v>34</v>
      </c>
      <c r="AI11" t="s">
        <v>34</v>
      </c>
    </row>
    <row r="12" spans="1:35">
      <c r="A12">
        <v>210135299</v>
      </c>
      <c r="B12" t="s">
        <v>80</v>
      </c>
      <c r="D12" t="s">
        <v>69</v>
      </c>
      <c r="E12" t="s">
        <v>81</v>
      </c>
      <c r="F12" t="s">
        <v>121</v>
      </c>
      <c r="G12" t="s">
        <v>31</v>
      </c>
      <c r="H12">
        <f>VLOOKUP(A12,Munka1!$A$2:$A$35,1,0)</f>
        <v>210135299</v>
      </c>
      <c r="J12">
        <v>30</v>
      </c>
      <c r="K12">
        <v>8729</v>
      </c>
      <c r="L12">
        <v>9113.08</v>
      </c>
      <c r="M12">
        <v>10608</v>
      </c>
      <c r="N12">
        <v>353.6</v>
      </c>
      <c r="O12" t="s">
        <v>122</v>
      </c>
      <c r="P12">
        <v>25</v>
      </c>
      <c r="Q12">
        <v>2652</v>
      </c>
      <c r="R12">
        <v>7956</v>
      </c>
      <c r="S12" t="s">
        <v>124</v>
      </c>
      <c r="T12">
        <v>90</v>
      </c>
      <c r="U12">
        <v>8060</v>
      </c>
      <c r="V12">
        <v>2548</v>
      </c>
      <c r="Y12" t="s">
        <v>116</v>
      </c>
      <c r="Z12" t="s">
        <v>122</v>
      </c>
      <c r="AA12">
        <v>100</v>
      </c>
      <c r="AB12">
        <v>10308</v>
      </c>
      <c r="AC12">
        <v>300</v>
      </c>
      <c r="AD12">
        <v>57</v>
      </c>
      <c r="AE12" t="s">
        <v>123</v>
      </c>
      <c r="AF12">
        <v>50505</v>
      </c>
      <c r="AG12">
        <v>333</v>
      </c>
      <c r="AH12" t="s">
        <v>34</v>
      </c>
      <c r="AI12" t="s">
        <v>34</v>
      </c>
    </row>
    <row r="13" spans="1:35">
      <c r="A13">
        <v>210043379</v>
      </c>
      <c r="B13" t="s">
        <v>68</v>
      </c>
      <c r="D13" t="s">
        <v>69</v>
      </c>
      <c r="E13" t="s">
        <v>70</v>
      </c>
      <c r="F13" t="s">
        <v>121</v>
      </c>
      <c r="G13" t="s">
        <v>31</v>
      </c>
      <c r="H13">
        <f>VLOOKUP(A13,Munka1!$A$2:$A$35,1,0)</f>
        <v>210043379</v>
      </c>
      <c r="J13">
        <v>6</v>
      </c>
      <c r="K13">
        <v>1965</v>
      </c>
      <c r="L13">
        <v>2063.25</v>
      </c>
      <c r="M13">
        <v>2600</v>
      </c>
      <c r="N13">
        <v>433.33</v>
      </c>
      <c r="O13" t="s">
        <v>122</v>
      </c>
      <c r="P13">
        <v>25</v>
      </c>
      <c r="Q13">
        <v>650</v>
      </c>
      <c r="R13">
        <v>1950</v>
      </c>
      <c r="S13" t="s">
        <v>124</v>
      </c>
      <c r="T13">
        <v>90</v>
      </c>
      <c r="U13">
        <v>1612</v>
      </c>
      <c r="V13">
        <v>988</v>
      </c>
      <c r="Y13" t="s">
        <v>116</v>
      </c>
      <c r="AA13">
        <v>0</v>
      </c>
      <c r="AB13">
        <v>0</v>
      </c>
      <c r="AC13">
        <v>2600</v>
      </c>
      <c r="AE13" t="s">
        <v>123</v>
      </c>
      <c r="AF13">
        <v>50505</v>
      </c>
      <c r="AG13">
        <v>333</v>
      </c>
      <c r="AH13" t="s">
        <v>34</v>
      </c>
      <c r="AI13" t="s">
        <v>34</v>
      </c>
    </row>
    <row r="14" spans="1:35">
      <c r="A14">
        <v>210135304</v>
      </c>
      <c r="B14" t="s">
        <v>63</v>
      </c>
      <c r="D14" t="s">
        <v>61</v>
      </c>
      <c r="E14" t="s">
        <v>64</v>
      </c>
      <c r="F14" t="s">
        <v>121</v>
      </c>
      <c r="G14" t="s">
        <v>31</v>
      </c>
      <c r="H14">
        <f>VLOOKUP(A14,Munka1!$A$2:$A$35,1,0)</f>
        <v>210135304</v>
      </c>
      <c r="J14">
        <v>40</v>
      </c>
      <c r="K14">
        <v>11066</v>
      </c>
      <c r="L14">
        <v>11552.9</v>
      </c>
      <c r="M14">
        <v>13170</v>
      </c>
      <c r="N14">
        <v>329.25</v>
      </c>
      <c r="O14" t="s">
        <v>122</v>
      </c>
      <c r="P14">
        <v>25</v>
      </c>
      <c r="Q14">
        <v>3293</v>
      </c>
      <c r="R14">
        <v>9877</v>
      </c>
      <c r="S14" t="s">
        <v>124</v>
      </c>
      <c r="T14">
        <v>90</v>
      </c>
      <c r="U14">
        <v>8060</v>
      </c>
      <c r="V14">
        <v>5110</v>
      </c>
      <c r="Y14" t="s">
        <v>116</v>
      </c>
      <c r="Z14" t="s">
        <v>122</v>
      </c>
      <c r="AA14">
        <v>100</v>
      </c>
      <c r="AB14">
        <v>12870</v>
      </c>
      <c r="AC14">
        <v>300</v>
      </c>
      <c r="AD14">
        <v>57</v>
      </c>
      <c r="AE14" t="s">
        <v>123</v>
      </c>
      <c r="AF14">
        <v>50505</v>
      </c>
      <c r="AG14">
        <v>333</v>
      </c>
      <c r="AH14" t="s">
        <v>34</v>
      </c>
      <c r="AI14" t="s">
        <v>34</v>
      </c>
    </row>
    <row r="15" spans="1:35">
      <c r="A15">
        <v>210043387</v>
      </c>
      <c r="B15" t="s">
        <v>60</v>
      </c>
      <c r="D15" t="s">
        <v>61</v>
      </c>
      <c r="E15" t="s">
        <v>62</v>
      </c>
      <c r="F15" t="s">
        <v>121</v>
      </c>
      <c r="G15" t="s">
        <v>31</v>
      </c>
      <c r="H15">
        <f>VLOOKUP(A15,Munka1!$A$2:$A$35,1,0)</f>
        <v>210043387</v>
      </c>
      <c r="J15">
        <v>8</v>
      </c>
      <c r="K15">
        <v>2488</v>
      </c>
      <c r="L15">
        <v>2597.4699999999998</v>
      </c>
      <c r="M15">
        <v>3273</v>
      </c>
      <c r="N15">
        <v>409.13</v>
      </c>
      <c r="O15" t="s">
        <v>122</v>
      </c>
      <c r="P15">
        <v>25</v>
      </c>
      <c r="Q15">
        <v>818</v>
      </c>
      <c r="R15">
        <v>2455</v>
      </c>
      <c r="S15" t="s">
        <v>124</v>
      </c>
      <c r="T15">
        <v>90</v>
      </c>
      <c r="U15">
        <v>1612</v>
      </c>
      <c r="V15">
        <v>1661</v>
      </c>
      <c r="Y15" t="s">
        <v>116</v>
      </c>
      <c r="AA15">
        <v>0</v>
      </c>
      <c r="AB15">
        <v>0</v>
      </c>
      <c r="AC15">
        <v>3273</v>
      </c>
      <c r="AE15" t="s">
        <v>123</v>
      </c>
      <c r="AF15">
        <v>50505</v>
      </c>
      <c r="AG15">
        <v>333</v>
      </c>
      <c r="AH15" t="s">
        <v>34</v>
      </c>
      <c r="AI15" t="s">
        <v>34</v>
      </c>
    </row>
    <row r="16" spans="1:35">
      <c r="A16">
        <v>210042959</v>
      </c>
      <c r="B16" t="s">
        <v>125</v>
      </c>
      <c r="D16" t="s">
        <v>126</v>
      </c>
      <c r="E16" t="s">
        <v>127</v>
      </c>
      <c r="F16" t="s">
        <v>128</v>
      </c>
      <c r="G16" t="s">
        <v>45</v>
      </c>
      <c r="H16" t="e">
        <f>VLOOKUP(A16,Munka1!$A$2:$A$35,1,0)</f>
        <v>#N/A</v>
      </c>
      <c r="J16">
        <v>40</v>
      </c>
      <c r="K16">
        <v>12823</v>
      </c>
      <c r="L16">
        <v>13387.21</v>
      </c>
      <c r="M16">
        <v>15096</v>
      </c>
      <c r="N16">
        <v>377.4</v>
      </c>
      <c r="O16" t="s">
        <v>122</v>
      </c>
      <c r="P16">
        <v>0</v>
      </c>
      <c r="Q16">
        <v>0</v>
      </c>
      <c r="R16">
        <v>15096</v>
      </c>
      <c r="T16">
        <v>0</v>
      </c>
      <c r="U16">
        <v>0</v>
      </c>
      <c r="V16">
        <v>15096</v>
      </c>
      <c r="AA16">
        <v>0</v>
      </c>
      <c r="AB16">
        <v>0</v>
      </c>
      <c r="AC16">
        <v>15096</v>
      </c>
      <c r="AE16" t="s">
        <v>123</v>
      </c>
      <c r="AF16">
        <v>50505</v>
      </c>
      <c r="AG16">
        <v>333</v>
      </c>
      <c r="AH16" t="s">
        <v>46</v>
      </c>
      <c r="AI16" t="s">
        <v>46</v>
      </c>
    </row>
    <row r="17" spans="1:35">
      <c r="A17">
        <v>210108315</v>
      </c>
      <c r="B17" t="s">
        <v>74</v>
      </c>
      <c r="D17" t="s">
        <v>75</v>
      </c>
      <c r="E17" t="s">
        <v>76</v>
      </c>
      <c r="F17" t="s">
        <v>128</v>
      </c>
      <c r="G17" t="s">
        <v>45</v>
      </c>
      <c r="H17">
        <f>VLOOKUP(A17,Munka1!$A$2:$A$35,1,0)</f>
        <v>210108315</v>
      </c>
      <c r="J17">
        <v>20</v>
      </c>
      <c r="K17">
        <v>4615</v>
      </c>
      <c r="L17">
        <v>4818.0600000000004</v>
      </c>
      <c r="M17">
        <v>5969</v>
      </c>
      <c r="N17">
        <v>298.45</v>
      </c>
      <c r="O17" t="s">
        <v>122</v>
      </c>
      <c r="P17">
        <v>25</v>
      </c>
      <c r="Q17">
        <v>1492</v>
      </c>
      <c r="R17">
        <v>4477</v>
      </c>
      <c r="S17" t="s">
        <v>124</v>
      </c>
      <c r="T17">
        <v>90</v>
      </c>
      <c r="U17">
        <v>4030</v>
      </c>
      <c r="V17">
        <v>1939</v>
      </c>
      <c r="Y17" t="s">
        <v>116</v>
      </c>
      <c r="Z17" t="s">
        <v>122</v>
      </c>
      <c r="AA17">
        <v>100</v>
      </c>
      <c r="AB17">
        <v>5669</v>
      </c>
      <c r="AC17">
        <v>300</v>
      </c>
      <c r="AD17">
        <v>57</v>
      </c>
      <c r="AE17" t="s">
        <v>123</v>
      </c>
      <c r="AF17">
        <v>50505</v>
      </c>
      <c r="AG17">
        <v>333</v>
      </c>
      <c r="AH17" t="s">
        <v>46</v>
      </c>
      <c r="AI17" t="s">
        <v>46</v>
      </c>
    </row>
    <row r="18" spans="1:35">
      <c r="A18">
        <v>210108496</v>
      </c>
      <c r="B18" t="s">
        <v>103</v>
      </c>
      <c r="D18" t="s">
        <v>104</v>
      </c>
      <c r="E18" t="s">
        <v>105</v>
      </c>
      <c r="F18" t="s">
        <v>128</v>
      </c>
      <c r="G18" t="s">
        <v>45</v>
      </c>
      <c r="H18">
        <f>VLOOKUP(A18,Munka1!$A$2:$A$35,1,0)</f>
        <v>210108496</v>
      </c>
      <c r="J18">
        <v>25</v>
      </c>
      <c r="K18">
        <v>5859</v>
      </c>
      <c r="L18">
        <v>6116.8</v>
      </c>
      <c r="M18">
        <v>7462</v>
      </c>
      <c r="N18">
        <v>298.48</v>
      </c>
      <c r="O18" t="s">
        <v>122</v>
      </c>
      <c r="P18">
        <v>25</v>
      </c>
      <c r="Q18">
        <v>1866</v>
      </c>
      <c r="R18">
        <v>5596</v>
      </c>
      <c r="S18" t="s">
        <v>124</v>
      </c>
      <c r="T18">
        <v>90</v>
      </c>
      <c r="U18">
        <v>6716</v>
      </c>
      <c r="V18">
        <v>746</v>
      </c>
      <c r="Y18" t="s">
        <v>116</v>
      </c>
      <c r="Z18" t="s">
        <v>122</v>
      </c>
      <c r="AA18">
        <v>100</v>
      </c>
      <c r="AB18">
        <v>7162</v>
      </c>
      <c r="AC18">
        <v>300</v>
      </c>
      <c r="AD18">
        <v>57</v>
      </c>
      <c r="AE18" t="s">
        <v>123</v>
      </c>
      <c r="AF18">
        <v>50505</v>
      </c>
      <c r="AG18">
        <v>333</v>
      </c>
      <c r="AH18" t="s">
        <v>46</v>
      </c>
      <c r="AI18" t="s">
        <v>46</v>
      </c>
    </row>
    <row r="19" spans="1:35">
      <c r="A19">
        <v>210108501</v>
      </c>
      <c r="B19" t="s">
        <v>100</v>
      </c>
      <c r="D19" t="s">
        <v>101</v>
      </c>
      <c r="E19" t="s">
        <v>102</v>
      </c>
      <c r="F19" t="s">
        <v>128</v>
      </c>
      <c r="G19" t="s">
        <v>45</v>
      </c>
      <c r="H19">
        <f>VLOOKUP(A19,Munka1!$A$2:$A$35,1,0)</f>
        <v>210108501</v>
      </c>
      <c r="J19">
        <v>30</v>
      </c>
      <c r="K19">
        <v>7221</v>
      </c>
      <c r="L19">
        <v>7538.72</v>
      </c>
      <c r="M19">
        <v>8955</v>
      </c>
      <c r="N19">
        <v>298.5</v>
      </c>
      <c r="O19" t="s">
        <v>122</v>
      </c>
      <c r="P19">
        <v>25</v>
      </c>
      <c r="Q19">
        <v>2239</v>
      </c>
      <c r="R19">
        <v>6716</v>
      </c>
      <c r="S19" t="s">
        <v>124</v>
      </c>
      <c r="T19">
        <v>90</v>
      </c>
      <c r="U19">
        <v>6716</v>
      </c>
      <c r="V19">
        <v>2239</v>
      </c>
      <c r="Y19" t="s">
        <v>116</v>
      </c>
      <c r="Z19" t="s">
        <v>122</v>
      </c>
      <c r="AA19">
        <v>100</v>
      </c>
      <c r="AB19">
        <v>8655</v>
      </c>
      <c r="AC19">
        <v>300</v>
      </c>
      <c r="AD19">
        <v>57</v>
      </c>
      <c r="AE19" t="s">
        <v>123</v>
      </c>
      <c r="AF19">
        <v>50505</v>
      </c>
      <c r="AG19">
        <v>333</v>
      </c>
      <c r="AH19" t="s">
        <v>46</v>
      </c>
      <c r="AI19" t="s">
        <v>46</v>
      </c>
    </row>
    <row r="20" spans="1:35">
      <c r="A20">
        <v>210108519</v>
      </c>
      <c r="B20" t="s">
        <v>90</v>
      </c>
      <c r="D20" t="s">
        <v>91</v>
      </c>
      <c r="E20" t="s">
        <v>92</v>
      </c>
      <c r="F20" t="s">
        <v>128</v>
      </c>
      <c r="G20" t="s">
        <v>45</v>
      </c>
      <c r="H20">
        <f>VLOOKUP(A20,Munka1!$A$2:$A$35,1,0)</f>
        <v>210108519</v>
      </c>
      <c r="J20">
        <v>36</v>
      </c>
      <c r="K20">
        <v>8854</v>
      </c>
      <c r="L20">
        <v>9243.58</v>
      </c>
      <c r="M20">
        <v>10746</v>
      </c>
      <c r="N20">
        <v>298.5</v>
      </c>
      <c r="O20" t="s">
        <v>122</v>
      </c>
      <c r="P20">
        <v>25</v>
      </c>
      <c r="Q20">
        <v>2687</v>
      </c>
      <c r="R20">
        <v>8059</v>
      </c>
      <c r="S20" t="s">
        <v>124</v>
      </c>
      <c r="T20">
        <v>90</v>
      </c>
      <c r="U20">
        <v>6716</v>
      </c>
      <c r="V20">
        <v>4030</v>
      </c>
      <c r="Y20" t="s">
        <v>116</v>
      </c>
      <c r="Z20" t="s">
        <v>122</v>
      </c>
      <c r="AA20">
        <v>100</v>
      </c>
      <c r="AB20">
        <v>10446</v>
      </c>
      <c r="AC20">
        <v>300</v>
      </c>
      <c r="AD20">
        <v>57</v>
      </c>
      <c r="AE20" t="s">
        <v>123</v>
      </c>
      <c r="AF20">
        <v>50505</v>
      </c>
      <c r="AG20">
        <v>333</v>
      </c>
      <c r="AH20" t="s">
        <v>46</v>
      </c>
      <c r="AI20" t="s">
        <v>46</v>
      </c>
    </row>
    <row r="21" spans="1:35">
      <c r="A21">
        <v>210011801</v>
      </c>
      <c r="B21" t="s">
        <v>77</v>
      </c>
      <c r="D21" t="s">
        <v>78</v>
      </c>
      <c r="E21" t="s">
        <v>79</v>
      </c>
      <c r="F21" t="s">
        <v>128</v>
      </c>
      <c r="G21" t="s">
        <v>45</v>
      </c>
      <c r="H21">
        <f>VLOOKUP(A21,Munka1!$A$2:$A$35,1,0)</f>
        <v>210011801</v>
      </c>
      <c r="J21">
        <v>40</v>
      </c>
      <c r="K21">
        <v>9944</v>
      </c>
      <c r="L21">
        <v>10381.540000000001</v>
      </c>
      <c r="M21">
        <v>11941</v>
      </c>
      <c r="N21">
        <v>298.52999999999997</v>
      </c>
      <c r="O21" t="s">
        <v>122</v>
      </c>
      <c r="P21">
        <v>25</v>
      </c>
      <c r="Q21">
        <v>2985</v>
      </c>
      <c r="R21">
        <v>8956</v>
      </c>
      <c r="S21" t="s">
        <v>124</v>
      </c>
      <c r="T21">
        <v>90</v>
      </c>
      <c r="U21">
        <v>8060</v>
      </c>
      <c r="V21">
        <v>3881</v>
      </c>
      <c r="Y21" t="s">
        <v>116</v>
      </c>
      <c r="Z21" t="s">
        <v>122</v>
      </c>
      <c r="AA21">
        <v>100</v>
      </c>
      <c r="AB21">
        <v>11641</v>
      </c>
      <c r="AC21">
        <v>300</v>
      </c>
      <c r="AD21">
        <v>57</v>
      </c>
      <c r="AE21" t="s">
        <v>123</v>
      </c>
      <c r="AF21">
        <v>50505</v>
      </c>
      <c r="AG21">
        <v>333</v>
      </c>
      <c r="AH21" t="s">
        <v>46</v>
      </c>
      <c r="AI21" t="s">
        <v>46</v>
      </c>
    </row>
    <row r="22" spans="1:35">
      <c r="A22">
        <v>210011796</v>
      </c>
      <c r="B22" t="s">
        <v>43</v>
      </c>
      <c r="D22" t="s">
        <v>44</v>
      </c>
      <c r="E22" t="s">
        <v>36</v>
      </c>
      <c r="F22" t="s">
        <v>128</v>
      </c>
      <c r="G22" t="s">
        <v>45</v>
      </c>
      <c r="H22">
        <f>VLOOKUP(A22,Munka1!$A$2:$A$35,1,0)</f>
        <v>210011796</v>
      </c>
      <c r="J22">
        <v>10</v>
      </c>
      <c r="K22">
        <v>2948</v>
      </c>
      <c r="L22">
        <v>3077.71</v>
      </c>
      <c r="M22">
        <v>3878</v>
      </c>
      <c r="N22">
        <v>387.8</v>
      </c>
      <c r="O22" t="s">
        <v>122</v>
      </c>
      <c r="P22">
        <v>25</v>
      </c>
      <c r="Q22">
        <v>970</v>
      </c>
      <c r="R22">
        <v>2908</v>
      </c>
      <c r="S22" t="s">
        <v>124</v>
      </c>
      <c r="T22">
        <v>90</v>
      </c>
      <c r="U22">
        <v>3490</v>
      </c>
      <c r="V22">
        <v>388</v>
      </c>
      <c r="Y22" t="s">
        <v>113</v>
      </c>
      <c r="Z22" t="s">
        <v>122</v>
      </c>
      <c r="AA22">
        <v>100</v>
      </c>
      <c r="AB22">
        <v>3578</v>
      </c>
      <c r="AC22">
        <v>300</v>
      </c>
      <c r="AD22">
        <v>57</v>
      </c>
      <c r="AE22" t="s">
        <v>123</v>
      </c>
      <c r="AF22">
        <v>50505</v>
      </c>
      <c r="AG22">
        <v>333</v>
      </c>
      <c r="AH22" t="s">
        <v>46</v>
      </c>
      <c r="AI22" t="s">
        <v>46</v>
      </c>
    </row>
    <row r="23" spans="1:35">
      <c r="A23">
        <v>210011819</v>
      </c>
      <c r="B23" t="s">
        <v>55</v>
      </c>
      <c r="D23" t="s">
        <v>56</v>
      </c>
      <c r="E23" t="s">
        <v>36</v>
      </c>
      <c r="F23" t="s">
        <v>128</v>
      </c>
      <c r="G23" t="s">
        <v>45</v>
      </c>
      <c r="H23">
        <f>VLOOKUP(A23,Munka1!$A$2:$A$35,1,0)</f>
        <v>210011819</v>
      </c>
      <c r="J23">
        <v>20</v>
      </c>
      <c r="K23">
        <v>5735</v>
      </c>
      <c r="L23">
        <v>5987.34</v>
      </c>
      <c r="M23">
        <v>7326</v>
      </c>
      <c r="N23">
        <v>366.3</v>
      </c>
      <c r="O23" t="s">
        <v>122</v>
      </c>
      <c r="P23">
        <v>25</v>
      </c>
      <c r="Q23">
        <v>1832</v>
      </c>
      <c r="R23">
        <v>5494</v>
      </c>
      <c r="S23" t="s">
        <v>124</v>
      </c>
      <c r="T23">
        <v>90</v>
      </c>
      <c r="U23">
        <v>6593</v>
      </c>
      <c r="V23">
        <v>733</v>
      </c>
      <c r="Y23" t="s">
        <v>115</v>
      </c>
      <c r="Z23" t="s">
        <v>122</v>
      </c>
      <c r="AA23">
        <v>100</v>
      </c>
      <c r="AB23">
        <v>7026</v>
      </c>
      <c r="AC23">
        <v>300</v>
      </c>
      <c r="AD23">
        <v>57</v>
      </c>
      <c r="AE23" t="s">
        <v>123</v>
      </c>
      <c r="AF23">
        <v>50505</v>
      </c>
      <c r="AG23">
        <v>333</v>
      </c>
      <c r="AH23" t="s">
        <v>46</v>
      </c>
      <c r="AI23" t="s">
        <v>46</v>
      </c>
    </row>
    <row r="24" spans="1:35">
      <c r="A24">
        <v>210108307</v>
      </c>
      <c r="B24" t="s">
        <v>82</v>
      </c>
      <c r="D24" t="s">
        <v>83</v>
      </c>
      <c r="E24" t="s">
        <v>84</v>
      </c>
      <c r="F24" t="s">
        <v>128</v>
      </c>
      <c r="G24" t="s">
        <v>45</v>
      </c>
      <c r="H24">
        <f>VLOOKUP(A24,Munka1!$A$2:$A$35,1,0)</f>
        <v>210108307</v>
      </c>
      <c r="J24">
        <v>30</v>
      </c>
      <c r="K24">
        <v>7221</v>
      </c>
      <c r="L24">
        <v>7538.72</v>
      </c>
      <c r="M24">
        <v>8955</v>
      </c>
      <c r="N24">
        <v>298.5</v>
      </c>
      <c r="O24" t="s">
        <v>122</v>
      </c>
      <c r="P24">
        <v>25</v>
      </c>
      <c r="Q24">
        <v>2239</v>
      </c>
      <c r="R24">
        <v>6716</v>
      </c>
      <c r="S24" t="s">
        <v>124</v>
      </c>
      <c r="T24">
        <v>90</v>
      </c>
      <c r="U24">
        <v>8060</v>
      </c>
      <c r="V24">
        <v>895</v>
      </c>
      <c r="Y24" t="s">
        <v>116</v>
      </c>
      <c r="Z24" t="s">
        <v>122</v>
      </c>
      <c r="AA24">
        <v>100</v>
      </c>
      <c r="AB24">
        <v>8655</v>
      </c>
      <c r="AC24">
        <v>300</v>
      </c>
      <c r="AD24">
        <v>57</v>
      </c>
      <c r="AE24" t="s">
        <v>123</v>
      </c>
      <c r="AF24">
        <v>50505</v>
      </c>
      <c r="AG24">
        <v>333</v>
      </c>
      <c r="AH24" t="s">
        <v>46</v>
      </c>
      <c r="AI24" t="s">
        <v>46</v>
      </c>
    </row>
    <row r="25" spans="1:35">
      <c r="A25">
        <v>210082593</v>
      </c>
      <c r="B25" t="s">
        <v>38</v>
      </c>
      <c r="D25" t="s">
        <v>39</v>
      </c>
      <c r="E25" t="s">
        <v>40</v>
      </c>
      <c r="F25" t="s">
        <v>129</v>
      </c>
      <c r="G25" t="s">
        <v>41</v>
      </c>
      <c r="H25">
        <f>VLOOKUP(A25,Munka1!$A$2:$A$35,1,0)</f>
        <v>210082593</v>
      </c>
      <c r="J25">
        <v>10</v>
      </c>
      <c r="K25">
        <v>3565</v>
      </c>
      <c r="L25">
        <v>3721.86</v>
      </c>
      <c r="M25">
        <v>4643</v>
      </c>
      <c r="N25">
        <v>464.3</v>
      </c>
      <c r="O25" t="s">
        <v>122</v>
      </c>
      <c r="P25">
        <v>25</v>
      </c>
      <c r="Q25">
        <v>1161</v>
      </c>
      <c r="R25">
        <v>3482</v>
      </c>
      <c r="S25" t="s">
        <v>124</v>
      </c>
      <c r="T25">
        <v>90</v>
      </c>
      <c r="U25">
        <v>3490</v>
      </c>
      <c r="V25">
        <v>1153</v>
      </c>
      <c r="Y25" t="s">
        <v>113</v>
      </c>
      <c r="Z25" t="s">
        <v>122</v>
      </c>
      <c r="AA25">
        <v>100</v>
      </c>
      <c r="AB25">
        <v>4343</v>
      </c>
      <c r="AC25">
        <v>300</v>
      </c>
      <c r="AD25">
        <v>57</v>
      </c>
      <c r="AE25" t="s">
        <v>123</v>
      </c>
      <c r="AF25">
        <v>50505</v>
      </c>
      <c r="AG25">
        <v>333</v>
      </c>
      <c r="AH25" t="s">
        <v>42</v>
      </c>
      <c r="AI25" t="s">
        <v>42</v>
      </c>
    </row>
    <row r="26" spans="1:35">
      <c r="A26">
        <v>210082608</v>
      </c>
      <c r="B26" t="s">
        <v>57</v>
      </c>
      <c r="D26" t="s">
        <v>58</v>
      </c>
      <c r="E26" t="s">
        <v>59</v>
      </c>
      <c r="F26" t="s">
        <v>129</v>
      </c>
      <c r="G26" t="s">
        <v>41</v>
      </c>
      <c r="H26">
        <f>VLOOKUP(A26,Munka1!$A$2:$A$35,1,0)</f>
        <v>210082608</v>
      </c>
      <c r="J26">
        <v>13.33</v>
      </c>
      <c r="K26">
        <v>5234</v>
      </c>
      <c r="L26">
        <v>5464.3</v>
      </c>
      <c r="M26">
        <v>6770</v>
      </c>
      <c r="N26">
        <v>507.75</v>
      </c>
      <c r="O26" t="s">
        <v>122</v>
      </c>
      <c r="P26">
        <v>25</v>
      </c>
      <c r="Q26">
        <v>1693</v>
      </c>
      <c r="R26">
        <v>5077</v>
      </c>
      <c r="S26" t="s">
        <v>122</v>
      </c>
      <c r="T26">
        <v>90</v>
      </c>
      <c r="U26">
        <v>6093</v>
      </c>
      <c r="V26">
        <v>677</v>
      </c>
      <c r="Y26" t="s">
        <v>115</v>
      </c>
      <c r="Z26" t="s">
        <v>122</v>
      </c>
      <c r="AA26">
        <v>100</v>
      </c>
      <c r="AB26">
        <v>6470</v>
      </c>
      <c r="AC26">
        <v>300</v>
      </c>
      <c r="AD26">
        <v>57</v>
      </c>
      <c r="AE26" t="s">
        <v>123</v>
      </c>
      <c r="AF26">
        <v>50505</v>
      </c>
      <c r="AG26">
        <v>333</v>
      </c>
      <c r="AH26" t="s">
        <v>42</v>
      </c>
      <c r="AI26" t="s">
        <v>42</v>
      </c>
    </row>
    <row r="27" spans="1:35">
      <c r="A27">
        <v>210082624</v>
      </c>
      <c r="B27" t="s">
        <v>50</v>
      </c>
      <c r="D27" t="s">
        <v>51</v>
      </c>
      <c r="E27" t="s">
        <v>52</v>
      </c>
      <c r="F27" t="s">
        <v>129</v>
      </c>
      <c r="G27" t="s">
        <v>41</v>
      </c>
      <c r="H27">
        <f>VLOOKUP(A27,Munka1!$A$2:$A$35,1,0)</f>
        <v>210082624</v>
      </c>
      <c r="J27">
        <v>20</v>
      </c>
      <c r="K27">
        <v>7851</v>
      </c>
      <c r="L27">
        <v>8196.44</v>
      </c>
      <c r="M27">
        <v>9645</v>
      </c>
      <c r="N27">
        <v>482.25</v>
      </c>
      <c r="O27" t="s">
        <v>122</v>
      </c>
      <c r="P27">
        <v>25</v>
      </c>
      <c r="Q27">
        <v>2411</v>
      </c>
      <c r="R27">
        <v>7234</v>
      </c>
      <c r="S27" t="s">
        <v>124</v>
      </c>
      <c r="T27">
        <v>90</v>
      </c>
      <c r="U27">
        <v>6593</v>
      </c>
      <c r="V27">
        <v>3052</v>
      </c>
      <c r="Y27" t="s">
        <v>114</v>
      </c>
      <c r="Z27" t="s">
        <v>122</v>
      </c>
      <c r="AA27">
        <v>100</v>
      </c>
      <c r="AB27">
        <v>9345</v>
      </c>
      <c r="AC27">
        <v>300</v>
      </c>
      <c r="AD27">
        <v>57</v>
      </c>
      <c r="AE27" t="s">
        <v>123</v>
      </c>
      <c r="AF27">
        <v>50505</v>
      </c>
      <c r="AG27">
        <v>333</v>
      </c>
      <c r="AH27" t="s">
        <v>42</v>
      </c>
      <c r="AI27" t="s">
        <v>42</v>
      </c>
    </row>
    <row r="28" spans="1:35">
      <c r="A28">
        <v>210082640</v>
      </c>
      <c r="B28" t="s">
        <v>71</v>
      </c>
      <c r="D28" t="s">
        <v>72</v>
      </c>
      <c r="E28" t="s">
        <v>73</v>
      </c>
      <c r="F28" t="s">
        <v>129</v>
      </c>
      <c r="G28" t="s">
        <v>41</v>
      </c>
      <c r="H28">
        <f>VLOOKUP(A28,Munka1!$A$2:$A$35,1,0)</f>
        <v>210082640</v>
      </c>
      <c r="J28">
        <v>26.67</v>
      </c>
      <c r="K28">
        <v>10146</v>
      </c>
      <c r="L28">
        <v>10592.42</v>
      </c>
      <c r="M28">
        <v>12161</v>
      </c>
      <c r="N28">
        <v>456.04</v>
      </c>
      <c r="O28" t="s">
        <v>122</v>
      </c>
      <c r="P28">
        <v>25</v>
      </c>
      <c r="Q28">
        <v>3040</v>
      </c>
      <c r="R28">
        <v>9121</v>
      </c>
      <c r="S28" t="s">
        <v>124</v>
      </c>
      <c r="T28">
        <v>90</v>
      </c>
      <c r="U28">
        <v>8060</v>
      </c>
      <c r="V28">
        <v>4101</v>
      </c>
      <c r="Y28" t="s">
        <v>116</v>
      </c>
      <c r="Z28" t="s">
        <v>122</v>
      </c>
      <c r="AA28">
        <v>100</v>
      </c>
      <c r="AB28">
        <v>11861</v>
      </c>
      <c r="AC28">
        <v>300</v>
      </c>
      <c r="AD28">
        <v>57</v>
      </c>
      <c r="AE28" t="s">
        <v>123</v>
      </c>
      <c r="AF28">
        <v>50505</v>
      </c>
      <c r="AG28">
        <v>333</v>
      </c>
      <c r="AH28" t="s">
        <v>42</v>
      </c>
      <c r="AI28" t="s">
        <v>42</v>
      </c>
    </row>
    <row r="29" spans="1:35">
      <c r="A29">
        <v>210082658</v>
      </c>
      <c r="B29" t="s">
        <v>65</v>
      </c>
      <c r="D29" t="s">
        <v>66</v>
      </c>
      <c r="E29" t="s">
        <v>67</v>
      </c>
      <c r="F29" t="s">
        <v>129</v>
      </c>
      <c r="G29" t="s">
        <v>41</v>
      </c>
      <c r="H29">
        <f>VLOOKUP(A29,Munka1!$A$2:$A$35,1,0)</f>
        <v>210082658</v>
      </c>
      <c r="J29">
        <v>33.33</v>
      </c>
      <c r="K29">
        <v>11644</v>
      </c>
      <c r="L29">
        <v>12156.34</v>
      </c>
      <c r="M29">
        <v>13803</v>
      </c>
      <c r="N29">
        <v>414.09</v>
      </c>
      <c r="O29" t="s">
        <v>122</v>
      </c>
      <c r="P29">
        <v>25</v>
      </c>
      <c r="Q29">
        <v>3451</v>
      </c>
      <c r="R29">
        <v>10352</v>
      </c>
      <c r="S29" t="s">
        <v>124</v>
      </c>
      <c r="T29">
        <v>90</v>
      </c>
      <c r="U29">
        <v>8060</v>
      </c>
      <c r="V29">
        <v>5743</v>
      </c>
      <c r="Y29" t="s">
        <v>116</v>
      </c>
      <c r="Z29" t="s">
        <v>122</v>
      </c>
      <c r="AA29">
        <v>100</v>
      </c>
      <c r="AB29">
        <v>13503</v>
      </c>
      <c r="AC29">
        <v>300</v>
      </c>
      <c r="AD29">
        <v>57</v>
      </c>
      <c r="AE29" t="s">
        <v>123</v>
      </c>
      <c r="AF29">
        <v>50505</v>
      </c>
      <c r="AG29">
        <v>333</v>
      </c>
      <c r="AH29" t="s">
        <v>42</v>
      </c>
      <c r="AI29" t="s">
        <v>42</v>
      </c>
    </row>
    <row r="30" spans="1:35">
      <c r="A30">
        <v>210141240</v>
      </c>
      <c r="B30" t="s">
        <v>85</v>
      </c>
      <c r="D30" t="s">
        <v>86</v>
      </c>
      <c r="E30" t="s">
        <v>81</v>
      </c>
      <c r="F30" t="s">
        <v>129</v>
      </c>
      <c r="G30" t="s">
        <v>41</v>
      </c>
      <c r="H30">
        <f>VLOOKUP(A30,Munka1!$A$2:$A$35,1,0)</f>
        <v>210141240</v>
      </c>
      <c r="J30">
        <v>40</v>
      </c>
      <c r="K30">
        <v>13537</v>
      </c>
      <c r="L30">
        <v>14132.63</v>
      </c>
      <c r="M30">
        <v>15879</v>
      </c>
      <c r="N30">
        <v>396.98</v>
      </c>
      <c r="O30" t="s">
        <v>122</v>
      </c>
      <c r="P30">
        <v>25</v>
      </c>
      <c r="Q30">
        <v>3970</v>
      </c>
      <c r="R30">
        <v>11909</v>
      </c>
      <c r="S30" t="s">
        <v>122</v>
      </c>
      <c r="T30">
        <v>90</v>
      </c>
      <c r="U30">
        <v>14291</v>
      </c>
      <c r="V30">
        <v>1588</v>
      </c>
      <c r="Y30" t="s">
        <v>116</v>
      </c>
      <c r="Z30" t="s">
        <v>122</v>
      </c>
      <c r="AA30">
        <v>100</v>
      </c>
      <c r="AB30">
        <v>15579</v>
      </c>
      <c r="AC30">
        <v>300</v>
      </c>
      <c r="AD30">
        <v>57</v>
      </c>
      <c r="AE30" t="s">
        <v>123</v>
      </c>
      <c r="AF30">
        <v>50505</v>
      </c>
      <c r="AG30">
        <v>333</v>
      </c>
      <c r="AH30" t="s">
        <v>42</v>
      </c>
      <c r="AI30" t="s">
        <v>42</v>
      </c>
    </row>
    <row r="31" spans="1:35">
      <c r="A31">
        <v>210141258</v>
      </c>
      <c r="B31" t="s">
        <v>109</v>
      </c>
      <c r="D31" t="s">
        <v>110</v>
      </c>
      <c r="E31" t="s">
        <v>64</v>
      </c>
      <c r="F31" t="s">
        <v>129</v>
      </c>
      <c r="G31" t="s">
        <v>41</v>
      </c>
      <c r="H31">
        <f>VLOOKUP(A31,Munka1!$A$2:$A$35,1,0)</f>
        <v>210141258</v>
      </c>
      <c r="J31">
        <v>53.33</v>
      </c>
      <c r="K31">
        <v>20349</v>
      </c>
      <c r="L31">
        <v>21244.36</v>
      </c>
      <c r="M31">
        <v>23346</v>
      </c>
      <c r="N31">
        <v>437.74</v>
      </c>
      <c r="O31" t="s">
        <v>122</v>
      </c>
      <c r="P31">
        <v>25</v>
      </c>
      <c r="Q31">
        <v>5837</v>
      </c>
      <c r="R31">
        <v>17509</v>
      </c>
      <c r="S31" t="s">
        <v>122</v>
      </c>
      <c r="T31">
        <v>90</v>
      </c>
      <c r="U31">
        <v>21011</v>
      </c>
      <c r="V31">
        <v>2335</v>
      </c>
      <c r="Y31" t="s">
        <v>116</v>
      </c>
      <c r="Z31" t="s">
        <v>122</v>
      </c>
      <c r="AA31">
        <v>100</v>
      </c>
      <c r="AB31">
        <v>23046</v>
      </c>
      <c r="AC31">
        <v>300</v>
      </c>
      <c r="AD31">
        <v>57</v>
      </c>
      <c r="AE31" t="s">
        <v>123</v>
      </c>
      <c r="AF31">
        <v>50505</v>
      </c>
      <c r="AG31">
        <v>333</v>
      </c>
      <c r="AH31" t="s">
        <v>42</v>
      </c>
      <c r="AI31" t="s">
        <v>42</v>
      </c>
    </row>
    <row r="32" spans="1:35">
      <c r="A32">
        <v>210141266</v>
      </c>
      <c r="B32" t="s">
        <v>106</v>
      </c>
      <c r="D32" t="s">
        <v>107</v>
      </c>
      <c r="E32" t="s">
        <v>99</v>
      </c>
      <c r="F32" t="s">
        <v>129</v>
      </c>
      <c r="G32" t="s">
        <v>41</v>
      </c>
      <c r="H32">
        <f>VLOOKUP(A32,Munka1!$A$2:$A$35,1,0)</f>
        <v>210141266</v>
      </c>
      <c r="J32">
        <v>66.67</v>
      </c>
      <c r="K32">
        <v>22125</v>
      </c>
      <c r="L32">
        <v>23098.5</v>
      </c>
      <c r="M32">
        <v>25293</v>
      </c>
      <c r="N32">
        <v>379.4</v>
      </c>
      <c r="O32" t="s">
        <v>122</v>
      </c>
      <c r="P32">
        <v>25</v>
      </c>
      <c r="Q32">
        <v>6323</v>
      </c>
      <c r="R32">
        <v>18970</v>
      </c>
      <c r="S32" t="s">
        <v>122</v>
      </c>
      <c r="T32">
        <v>90</v>
      </c>
      <c r="U32">
        <v>22764</v>
      </c>
      <c r="V32">
        <v>2529</v>
      </c>
      <c r="Y32" t="s">
        <v>116</v>
      </c>
      <c r="Z32" t="s">
        <v>122</v>
      </c>
      <c r="AA32">
        <v>100</v>
      </c>
      <c r="AB32">
        <v>24993</v>
      </c>
      <c r="AC32">
        <v>300</v>
      </c>
      <c r="AD32">
        <v>57</v>
      </c>
      <c r="AE32" t="s">
        <v>123</v>
      </c>
      <c r="AF32">
        <v>50505</v>
      </c>
      <c r="AG32">
        <v>333</v>
      </c>
      <c r="AH32" t="s">
        <v>42</v>
      </c>
      <c r="AI32" t="s">
        <v>42</v>
      </c>
    </row>
  </sheetData>
  <mergeCells count="36">
    <mergeCell ref="AG1:AG3"/>
    <mergeCell ref="AH1:AH3"/>
    <mergeCell ref="AI1:AI3"/>
    <mergeCell ref="O2:O3"/>
    <mergeCell ref="P2:P3"/>
    <mergeCell ref="Q2:Q3"/>
    <mergeCell ref="R2:R3"/>
    <mergeCell ref="S2:S3"/>
    <mergeCell ref="T2:T3"/>
    <mergeCell ref="AE1:AE3"/>
    <mergeCell ref="AA2:AA3"/>
    <mergeCell ref="AB2:AB3"/>
    <mergeCell ref="AC2:AC3"/>
    <mergeCell ref="AD2:AD3"/>
    <mergeCell ref="AF1:AF3"/>
    <mergeCell ref="M1:M3"/>
    <mergeCell ref="N1:N3"/>
    <mergeCell ref="O1:R1"/>
    <mergeCell ref="S1:Y1"/>
    <mergeCell ref="Z1:AD1"/>
    <mergeCell ref="U2:U3"/>
    <mergeCell ref="V2:V3"/>
    <mergeCell ref="W2:Y2"/>
    <mergeCell ref="Z2:Z3"/>
    <mergeCell ref="L1:L3"/>
    <mergeCell ref="A1:A3"/>
    <mergeCell ref="B1:B3"/>
    <mergeCell ref="C1:C3"/>
    <mergeCell ref="D1:D3"/>
    <mergeCell ref="E1:E3"/>
    <mergeCell ref="F1:F3"/>
    <mergeCell ref="G1:G3"/>
    <mergeCell ref="H1:H3"/>
    <mergeCell ref="I1:I3"/>
    <mergeCell ref="J1:J3"/>
    <mergeCell ref="K1:K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 codeName="Munka3"/>
  <dimension ref="A1:N36"/>
  <sheetViews>
    <sheetView workbookViewId="0">
      <selection activeCell="H7" sqref="H7"/>
    </sheetView>
  </sheetViews>
  <sheetFormatPr defaultRowHeight="15"/>
  <cols>
    <col min="1" max="256" width="14" customWidth="1"/>
  </cols>
  <sheetData>
    <row r="1" spans="1:14">
      <c r="A1" s="112" t="s">
        <v>172</v>
      </c>
      <c r="B1" s="113">
        <v>201401</v>
      </c>
      <c r="C1" s="113">
        <v>201402</v>
      </c>
      <c r="D1" s="113">
        <v>201403</v>
      </c>
      <c r="E1" s="113">
        <v>201404</v>
      </c>
      <c r="F1" s="113">
        <v>201405</v>
      </c>
      <c r="G1" s="113">
        <v>201406</v>
      </c>
      <c r="H1" s="113">
        <v>201407</v>
      </c>
      <c r="I1" s="113">
        <v>201408</v>
      </c>
      <c r="J1" s="113">
        <v>201409</v>
      </c>
      <c r="K1" s="113">
        <v>201410</v>
      </c>
      <c r="L1" s="113">
        <v>201411</v>
      </c>
      <c r="M1" s="113">
        <v>201412</v>
      </c>
      <c r="N1" s="113" t="s">
        <v>173</v>
      </c>
    </row>
    <row r="2" spans="1:14">
      <c r="A2" s="116">
        <v>210002103</v>
      </c>
      <c r="B2" s="114">
        <v>9</v>
      </c>
      <c r="C2" s="114"/>
      <c r="D2" s="114"/>
      <c r="E2" s="114"/>
      <c r="F2" s="114"/>
      <c r="G2" s="114"/>
      <c r="H2" s="114">
        <v>3</v>
      </c>
      <c r="I2" s="114">
        <v>2</v>
      </c>
      <c r="J2" s="114">
        <v>2</v>
      </c>
      <c r="K2" s="114">
        <v>3</v>
      </c>
      <c r="L2" s="114">
        <v>10</v>
      </c>
      <c r="M2" s="114">
        <v>61</v>
      </c>
      <c r="N2" s="114">
        <v>90</v>
      </c>
    </row>
    <row r="3" spans="1:14">
      <c r="A3" s="116">
        <v>210006181</v>
      </c>
      <c r="B3" s="114"/>
      <c r="C3" s="114"/>
      <c r="D3" s="114"/>
      <c r="E3" s="114"/>
      <c r="F3" s="114">
        <v>4</v>
      </c>
      <c r="G3" s="114">
        <v>1</v>
      </c>
      <c r="H3" s="114">
        <v>3.5</v>
      </c>
      <c r="I3" s="114">
        <v>1</v>
      </c>
      <c r="J3" s="114">
        <v>2</v>
      </c>
      <c r="K3" s="114"/>
      <c r="L3" s="114"/>
      <c r="M3" s="114"/>
      <c r="N3" s="114">
        <v>11.5</v>
      </c>
    </row>
    <row r="4" spans="1:14">
      <c r="A4" s="116">
        <v>210006199</v>
      </c>
      <c r="B4" s="114">
        <v>15</v>
      </c>
      <c r="C4" s="114">
        <v>9</v>
      </c>
      <c r="D4" s="114">
        <v>22</v>
      </c>
      <c r="E4" s="114">
        <v>15</v>
      </c>
      <c r="F4" s="114">
        <v>17</v>
      </c>
      <c r="G4" s="114">
        <v>8</v>
      </c>
      <c r="H4" s="114">
        <v>14.5</v>
      </c>
      <c r="I4" s="114">
        <v>9</v>
      </c>
      <c r="J4" s="114">
        <v>8</v>
      </c>
      <c r="K4" s="114">
        <v>17</v>
      </c>
      <c r="L4" s="114">
        <v>23</v>
      </c>
      <c r="M4" s="114">
        <v>11</v>
      </c>
      <c r="N4" s="114">
        <v>168.5</v>
      </c>
    </row>
    <row r="5" spans="1:14">
      <c r="A5" s="116">
        <v>210011796</v>
      </c>
      <c r="B5" s="114">
        <v>687.30000000000007</v>
      </c>
      <c r="C5" s="114">
        <v>690.40000000000009</v>
      </c>
      <c r="D5" s="114">
        <v>671.9</v>
      </c>
      <c r="E5" s="114">
        <v>684.6</v>
      </c>
      <c r="F5" s="114">
        <v>615.6</v>
      </c>
      <c r="G5" s="114">
        <v>616.19999999999993</v>
      </c>
      <c r="H5" s="114">
        <v>648.1</v>
      </c>
      <c r="I5" s="114">
        <v>601.5</v>
      </c>
      <c r="J5" s="114">
        <v>810.99999999999989</v>
      </c>
      <c r="K5" s="114">
        <v>1028.7</v>
      </c>
      <c r="L5" s="114">
        <v>1323.6000000000001</v>
      </c>
      <c r="M5" s="114">
        <v>1427.8</v>
      </c>
      <c r="N5" s="114">
        <v>9806.6999999999989</v>
      </c>
    </row>
    <row r="6" spans="1:14">
      <c r="A6" s="116">
        <v>210011801</v>
      </c>
      <c r="B6" s="114">
        <v>17</v>
      </c>
      <c r="C6" s="114">
        <v>11.5</v>
      </c>
      <c r="D6" s="114">
        <v>9</v>
      </c>
      <c r="E6" s="114">
        <v>5</v>
      </c>
      <c r="F6" s="114">
        <v>8</v>
      </c>
      <c r="G6" s="114">
        <v>4</v>
      </c>
      <c r="H6" s="114">
        <v>2</v>
      </c>
      <c r="I6" s="114">
        <v>9</v>
      </c>
      <c r="J6" s="114">
        <v>20</v>
      </c>
      <c r="K6" s="114">
        <v>15</v>
      </c>
      <c r="L6" s="114">
        <v>16</v>
      </c>
      <c r="M6" s="114">
        <v>23</v>
      </c>
      <c r="N6" s="114">
        <v>139.5</v>
      </c>
    </row>
    <row r="7" spans="1:14">
      <c r="A7" s="116">
        <v>210011819</v>
      </c>
      <c r="B7" s="114">
        <v>3335.9000000000005</v>
      </c>
      <c r="C7" s="114">
        <v>3128.2999999999997</v>
      </c>
      <c r="D7" s="114">
        <v>3006.6</v>
      </c>
      <c r="E7" s="114">
        <v>3229.1</v>
      </c>
      <c r="F7" s="114">
        <v>2924.5</v>
      </c>
      <c r="G7" s="114">
        <v>2927.7</v>
      </c>
      <c r="H7" s="114">
        <v>3045.6</v>
      </c>
      <c r="I7" s="114">
        <v>2917</v>
      </c>
      <c r="J7" s="114">
        <v>4079.3</v>
      </c>
      <c r="K7" s="114">
        <v>4326.8999999999996</v>
      </c>
      <c r="L7" s="114">
        <v>4402.6000000000004</v>
      </c>
      <c r="M7" s="114">
        <v>4785.2</v>
      </c>
      <c r="N7" s="114">
        <v>42108.7</v>
      </c>
    </row>
    <row r="8" spans="1:14">
      <c r="A8" s="116">
        <v>210013641</v>
      </c>
      <c r="B8" s="114">
        <v>4.5999999999999996</v>
      </c>
      <c r="C8" s="114">
        <v>2</v>
      </c>
      <c r="D8" s="114">
        <v>2.4</v>
      </c>
      <c r="E8" s="114">
        <v>1.4</v>
      </c>
      <c r="F8" s="114">
        <v>2.8</v>
      </c>
      <c r="G8" s="114">
        <v>2.3000000000000003</v>
      </c>
      <c r="H8" s="114"/>
      <c r="I8" s="114"/>
      <c r="J8" s="114"/>
      <c r="K8" s="114"/>
      <c r="L8" s="114"/>
      <c r="M8" s="114"/>
      <c r="N8" s="114">
        <v>15.5</v>
      </c>
    </row>
    <row r="9" spans="1:14">
      <c r="A9" s="116">
        <v>210013667</v>
      </c>
      <c r="B9" s="114">
        <v>264.99200000000002</v>
      </c>
      <c r="C9" s="114">
        <v>268.28885000000002</v>
      </c>
      <c r="D9" s="114">
        <v>279.10000000000002</v>
      </c>
      <c r="E9" s="114">
        <v>315.79599999999999</v>
      </c>
      <c r="F9" s="114">
        <v>322</v>
      </c>
      <c r="G9" s="114">
        <v>323.85199999999998</v>
      </c>
      <c r="H9" s="114">
        <v>355.13200000000001</v>
      </c>
      <c r="I9" s="114">
        <v>289.52</v>
      </c>
      <c r="J9" s="114">
        <v>298.38</v>
      </c>
      <c r="K9" s="114">
        <v>281.03999999999996</v>
      </c>
      <c r="L9" s="114">
        <v>270</v>
      </c>
      <c r="M9" s="114">
        <v>287.12</v>
      </c>
      <c r="N9" s="114">
        <v>3555.2208500000002</v>
      </c>
    </row>
    <row r="10" spans="1:14">
      <c r="A10" s="116">
        <v>210043379</v>
      </c>
      <c r="B10" s="114">
        <v>18</v>
      </c>
      <c r="C10" s="114">
        <v>8</v>
      </c>
      <c r="D10" s="114">
        <v>9</v>
      </c>
      <c r="E10" s="114">
        <v>3</v>
      </c>
      <c r="F10" s="114">
        <v>7.5</v>
      </c>
      <c r="G10" s="114">
        <v>7.2</v>
      </c>
      <c r="H10" s="114">
        <v>7</v>
      </c>
      <c r="I10" s="114">
        <v>14.5</v>
      </c>
      <c r="J10" s="114">
        <v>17</v>
      </c>
      <c r="K10" s="114">
        <v>16</v>
      </c>
      <c r="L10" s="114">
        <v>13.5</v>
      </c>
      <c r="M10" s="114">
        <v>6</v>
      </c>
      <c r="N10" s="114">
        <v>126.7</v>
      </c>
    </row>
    <row r="11" spans="1:14">
      <c r="A11" s="116">
        <v>210043387</v>
      </c>
      <c r="B11" s="114">
        <v>3</v>
      </c>
      <c r="C11" s="114">
        <v>6</v>
      </c>
      <c r="D11" s="114">
        <v>1</v>
      </c>
      <c r="E11" s="114">
        <v>8</v>
      </c>
      <c r="F11" s="114">
        <v>3</v>
      </c>
      <c r="G11" s="114">
        <v>4</v>
      </c>
      <c r="H11" s="114">
        <v>3</v>
      </c>
      <c r="I11" s="114">
        <v>3</v>
      </c>
      <c r="J11" s="114">
        <v>1</v>
      </c>
      <c r="K11" s="114">
        <v>11</v>
      </c>
      <c r="L11" s="114">
        <v>3</v>
      </c>
      <c r="M11" s="114"/>
      <c r="N11" s="114">
        <v>46</v>
      </c>
    </row>
    <row r="12" spans="1:14">
      <c r="A12" s="116">
        <v>210043395</v>
      </c>
      <c r="B12" s="114">
        <v>295</v>
      </c>
      <c r="C12" s="114">
        <v>310.5</v>
      </c>
      <c r="D12" s="114">
        <v>217</v>
      </c>
      <c r="E12" s="114">
        <v>199.5</v>
      </c>
      <c r="F12" s="114">
        <v>247</v>
      </c>
      <c r="G12" s="114">
        <v>217.5</v>
      </c>
      <c r="H12" s="114">
        <v>232.5</v>
      </c>
      <c r="I12" s="114">
        <v>185</v>
      </c>
      <c r="J12" s="114">
        <v>261.5</v>
      </c>
      <c r="K12" s="114">
        <v>237</v>
      </c>
      <c r="L12" s="114">
        <v>100</v>
      </c>
      <c r="M12" s="114">
        <v>283.5</v>
      </c>
      <c r="N12" s="114">
        <v>2786</v>
      </c>
    </row>
    <row r="13" spans="1:14">
      <c r="A13" s="116">
        <v>210046733</v>
      </c>
      <c r="B13" s="114">
        <v>70</v>
      </c>
      <c r="C13" s="114">
        <v>17</v>
      </c>
      <c r="D13" s="114">
        <v>219</v>
      </c>
      <c r="E13" s="114">
        <v>100</v>
      </c>
      <c r="F13" s="114">
        <v>95</v>
      </c>
      <c r="G13" s="114">
        <v>44</v>
      </c>
      <c r="H13" s="114">
        <v>44</v>
      </c>
      <c r="I13" s="114">
        <v>43</v>
      </c>
      <c r="J13" s="114">
        <v>71</v>
      </c>
      <c r="K13" s="114">
        <v>269</v>
      </c>
      <c r="L13" s="114">
        <v>173</v>
      </c>
      <c r="M13" s="114">
        <v>158</v>
      </c>
      <c r="N13" s="114">
        <v>1303</v>
      </c>
    </row>
    <row r="14" spans="1:14">
      <c r="A14" s="116">
        <v>210053887</v>
      </c>
      <c r="B14" s="114">
        <v>1563.8</v>
      </c>
      <c r="C14" s="114">
        <v>1613.5</v>
      </c>
      <c r="D14" s="114">
        <v>1691.4</v>
      </c>
      <c r="E14" s="114">
        <v>1650.7</v>
      </c>
      <c r="F14" s="114">
        <v>1545.6</v>
      </c>
      <c r="G14" s="114">
        <v>1609.8999999999999</v>
      </c>
      <c r="H14" s="114">
        <v>1526.7</v>
      </c>
      <c r="I14" s="114">
        <v>1290.2</v>
      </c>
      <c r="J14" s="114">
        <v>1576.8</v>
      </c>
      <c r="K14" s="114">
        <v>1431.6</v>
      </c>
      <c r="L14" s="114">
        <v>1124.8999999999999</v>
      </c>
      <c r="M14" s="114">
        <v>1168.5999999999999</v>
      </c>
      <c r="N14" s="114">
        <v>17793.7</v>
      </c>
    </row>
    <row r="15" spans="1:14">
      <c r="A15" s="116">
        <v>210053895</v>
      </c>
      <c r="B15" s="114">
        <v>39143.499999999993</v>
      </c>
      <c r="C15" s="114">
        <v>40107.800000000003</v>
      </c>
      <c r="D15" s="114">
        <v>41771.100000000006</v>
      </c>
      <c r="E15" s="114">
        <v>41383.839999999997</v>
      </c>
      <c r="F15" s="114">
        <v>38406.699999999997</v>
      </c>
      <c r="G15" s="114">
        <v>39356.6</v>
      </c>
      <c r="H15" s="114">
        <v>39841.199999999997</v>
      </c>
      <c r="I15" s="114">
        <v>35596.850000000006</v>
      </c>
      <c r="J15" s="114">
        <v>39354.800000000003</v>
      </c>
      <c r="K15" s="114">
        <v>39191</v>
      </c>
      <c r="L15" s="114">
        <v>36061.5</v>
      </c>
      <c r="M15" s="114">
        <v>38710.200000000004</v>
      </c>
      <c r="N15" s="114">
        <v>468925.08999999997</v>
      </c>
    </row>
    <row r="16" spans="1:14">
      <c r="A16" s="116">
        <v>210082577</v>
      </c>
      <c r="B16" s="114"/>
      <c r="C16" s="114">
        <v>0.1</v>
      </c>
      <c r="D16" s="114">
        <v>0.1</v>
      </c>
      <c r="E16" s="114">
        <v>0.2</v>
      </c>
      <c r="F16" s="114">
        <v>0.1</v>
      </c>
      <c r="G16" s="114">
        <v>0.2</v>
      </c>
      <c r="H16" s="114">
        <v>0.1</v>
      </c>
      <c r="I16" s="114">
        <v>0.2</v>
      </c>
      <c r="J16" s="114"/>
      <c r="K16" s="114"/>
      <c r="L16" s="114">
        <v>0.1</v>
      </c>
      <c r="M16" s="114">
        <v>0.1</v>
      </c>
      <c r="N16" s="114">
        <v>1.2000000000000002</v>
      </c>
    </row>
    <row r="17" spans="1:14">
      <c r="A17" s="117">
        <v>210082593</v>
      </c>
      <c r="B17" s="115">
        <v>3114.7000000000003</v>
      </c>
      <c r="C17" s="115">
        <v>2688.1</v>
      </c>
      <c r="D17" s="115">
        <v>2803.1</v>
      </c>
      <c r="E17" s="115">
        <v>3030.8</v>
      </c>
      <c r="F17" s="115">
        <v>2914.2999999999997</v>
      </c>
      <c r="G17" s="115">
        <v>2740.49</v>
      </c>
      <c r="H17" s="115">
        <v>2577.7000000000003</v>
      </c>
      <c r="I17" s="115">
        <v>2483.9</v>
      </c>
      <c r="J17" s="115">
        <v>2915.8999999999996</v>
      </c>
      <c r="K17" s="115">
        <v>3265</v>
      </c>
      <c r="L17" s="115">
        <v>3124.4</v>
      </c>
      <c r="M17" s="115">
        <v>3030</v>
      </c>
      <c r="N17" s="115">
        <v>34688.39</v>
      </c>
    </row>
    <row r="18" spans="1:14">
      <c r="A18" s="116">
        <v>210082608</v>
      </c>
      <c r="B18" s="114">
        <v>11319.099999999999</v>
      </c>
      <c r="C18" s="114">
        <v>10592.8</v>
      </c>
      <c r="D18" s="114">
        <v>11343.000000000002</v>
      </c>
      <c r="E18" s="114">
        <v>12865.499999999998</v>
      </c>
      <c r="F18" s="114">
        <v>12946.8</v>
      </c>
      <c r="G18" s="114">
        <v>13146.51</v>
      </c>
      <c r="H18" s="114">
        <v>12851.2</v>
      </c>
      <c r="I18" s="114">
        <v>11966.499999999998</v>
      </c>
      <c r="J18" s="114">
        <v>13909.200000000003</v>
      </c>
      <c r="K18" s="114">
        <v>15038.699999999999</v>
      </c>
      <c r="L18" s="114">
        <v>13712</v>
      </c>
      <c r="M18" s="114">
        <v>14412.1</v>
      </c>
      <c r="N18" s="114">
        <v>154103.41</v>
      </c>
    </row>
    <row r="19" spans="1:14">
      <c r="A19" s="116">
        <v>210082624</v>
      </c>
      <c r="B19" s="114">
        <v>7908.0000000000009</v>
      </c>
      <c r="C19" s="114">
        <v>7333.7000000000007</v>
      </c>
      <c r="D19" s="114">
        <v>7403.9999999999991</v>
      </c>
      <c r="E19" s="114">
        <v>7916.3</v>
      </c>
      <c r="F19" s="114">
        <v>7360.7000000000007</v>
      </c>
      <c r="G19" s="114">
        <v>7571.7999999999993</v>
      </c>
      <c r="H19" s="114">
        <v>7815</v>
      </c>
      <c r="I19" s="114">
        <v>6965.5</v>
      </c>
      <c r="J19" s="114">
        <v>8166.9000000000005</v>
      </c>
      <c r="K19" s="114">
        <v>9205.8000000000011</v>
      </c>
      <c r="L19" s="114">
        <v>8434.6</v>
      </c>
      <c r="M19" s="114">
        <v>9221.0999999999985</v>
      </c>
      <c r="N19" s="114">
        <v>95303.4</v>
      </c>
    </row>
    <row r="20" spans="1:14">
      <c r="A20" s="116">
        <v>210082640</v>
      </c>
      <c r="B20" s="114">
        <v>1819</v>
      </c>
      <c r="C20" s="114">
        <v>1529.1000000000001</v>
      </c>
      <c r="D20" s="114">
        <v>1556.4</v>
      </c>
      <c r="E20" s="114">
        <v>1740.8</v>
      </c>
      <c r="F20" s="114">
        <v>1616.3000000000002</v>
      </c>
      <c r="G20" s="114">
        <v>1597</v>
      </c>
      <c r="H20" s="114">
        <v>1468.8999999999999</v>
      </c>
      <c r="I20" s="114">
        <v>1316.5</v>
      </c>
      <c r="J20" s="114">
        <v>1556</v>
      </c>
      <c r="K20" s="114">
        <v>1611</v>
      </c>
      <c r="L20" s="114">
        <v>1632.6999999999998</v>
      </c>
      <c r="M20" s="114">
        <v>1768.1</v>
      </c>
      <c r="N20" s="114">
        <v>19211.8</v>
      </c>
    </row>
    <row r="21" spans="1:14">
      <c r="A21" s="116">
        <v>210082658</v>
      </c>
      <c r="B21" s="114">
        <v>378.9</v>
      </c>
      <c r="C21" s="114">
        <v>353.09999999999997</v>
      </c>
      <c r="D21" s="114">
        <v>353.9</v>
      </c>
      <c r="E21" s="114">
        <v>374.5</v>
      </c>
      <c r="F21" s="114">
        <v>375.4</v>
      </c>
      <c r="G21" s="114">
        <v>337.5</v>
      </c>
      <c r="H21" s="114">
        <v>323</v>
      </c>
      <c r="I21" s="114">
        <v>299.2</v>
      </c>
      <c r="J21" s="114">
        <v>372.6</v>
      </c>
      <c r="K21" s="114">
        <v>363</v>
      </c>
      <c r="L21" s="114">
        <v>328.3</v>
      </c>
      <c r="M21" s="114">
        <v>350</v>
      </c>
      <c r="N21" s="114">
        <v>4209.3999999999996</v>
      </c>
    </row>
    <row r="22" spans="1:14">
      <c r="A22" s="116">
        <v>210108307</v>
      </c>
      <c r="B22" s="114">
        <v>1420.3</v>
      </c>
      <c r="C22" s="114">
        <v>1246.6000000000001</v>
      </c>
      <c r="D22" s="114">
        <v>1287.4000000000001</v>
      </c>
      <c r="E22" s="114">
        <v>1391.6000000000001</v>
      </c>
      <c r="F22" s="114">
        <v>1087.5</v>
      </c>
      <c r="G22" s="114">
        <v>1287.8</v>
      </c>
      <c r="H22" s="114">
        <v>1273.3</v>
      </c>
      <c r="I22" s="114">
        <v>1144.9999999999998</v>
      </c>
      <c r="J22" s="114">
        <v>1304</v>
      </c>
      <c r="K22" s="114">
        <v>1281.1999999999998</v>
      </c>
      <c r="L22" s="114">
        <v>1203.8000000000002</v>
      </c>
      <c r="M22" s="114">
        <v>1281.0999999999999</v>
      </c>
      <c r="N22" s="114">
        <v>15209.6</v>
      </c>
    </row>
    <row r="23" spans="1:14">
      <c r="A23" s="116">
        <v>210108315</v>
      </c>
      <c r="B23" s="114">
        <v>178</v>
      </c>
      <c r="C23" s="114">
        <v>170</v>
      </c>
      <c r="D23" s="114">
        <v>179</v>
      </c>
      <c r="E23" s="114">
        <v>237.2</v>
      </c>
      <c r="F23" s="114">
        <v>83</v>
      </c>
      <c r="G23" s="114">
        <v>160.4</v>
      </c>
      <c r="H23" s="114">
        <v>148</v>
      </c>
      <c r="I23" s="114">
        <v>114</v>
      </c>
      <c r="J23" s="114">
        <v>179.8</v>
      </c>
      <c r="K23" s="114">
        <v>186.2</v>
      </c>
      <c r="L23" s="114">
        <v>151</v>
      </c>
      <c r="M23" s="114">
        <v>156</v>
      </c>
      <c r="N23" s="114">
        <v>1942.6</v>
      </c>
    </row>
    <row r="24" spans="1:14">
      <c r="A24" s="116">
        <v>210108496</v>
      </c>
      <c r="B24" s="114">
        <v>68</v>
      </c>
      <c r="C24" s="114">
        <v>88</v>
      </c>
      <c r="D24" s="114">
        <v>102</v>
      </c>
      <c r="E24" s="114">
        <v>102</v>
      </c>
      <c r="F24" s="114">
        <v>102</v>
      </c>
      <c r="G24" s="114">
        <v>95</v>
      </c>
      <c r="H24" s="114">
        <v>83</v>
      </c>
      <c r="I24" s="114">
        <v>67</v>
      </c>
      <c r="J24" s="114">
        <v>76</v>
      </c>
      <c r="K24" s="114">
        <v>138</v>
      </c>
      <c r="L24" s="114">
        <v>80</v>
      </c>
      <c r="M24" s="114">
        <v>54</v>
      </c>
      <c r="N24" s="114">
        <v>1055</v>
      </c>
    </row>
    <row r="25" spans="1:14">
      <c r="A25" s="116">
        <v>210108501</v>
      </c>
      <c r="B25" s="114">
        <v>92</v>
      </c>
      <c r="C25" s="114">
        <v>69</v>
      </c>
      <c r="D25" s="114">
        <v>98</v>
      </c>
      <c r="E25" s="114">
        <v>85</v>
      </c>
      <c r="F25" s="114">
        <v>64.8</v>
      </c>
      <c r="G25" s="114">
        <v>81</v>
      </c>
      <c r="H25" s="114">
        <v>48</v>
      </c>
      <c r="I25" s="114">
        <v>67</v>
      </c>
      <c r="J25" s="114">
        <v>73</v>
      </c>
      <c r="K25" s="114">
        <v>72</v>
      </c>
      <c r="L25" s="114">
        <v>60</v>
      </c>
      <c r="M25" s="114">
        <v>94</v>
      </c>
      <c r="N25" s="114">
        <v>903.8</v>
      </c>
    </row>
    <row r="26" spans="1:14">
      <c r="A26" s="116">
        <v>210108519</v>
      </c>
      <c r="B26" s="114">
        <v>9</v>
      </c>
      <c r="C26" s="114">
        <v>4</v>
      </c>
      <c r="D26" s="114">
        <v>5</v>
      </c>
      <c r="E26" s="114"/>
      <c r="F26" s="114">
        <v>2</v>
      </c>
      <c r="G26" s="114">
        <v>11.2</v>
      </c>
      <c r="H26" s="114"/>
      <c r="I26" s="114">
        <v>6</v>
      </c>
      <c r="J26" s="114"/>
      <c r="K26" s="114">
        <v>6</v>
      </c>
      <c r="L26" s="114"/>
      <c r="M26" s="114">
        <v>2</v>
      </c>
      <c r="N26" s="114">
        <v>45.2</v>
      </c>
    </row>
    <row r="27" spans="1:14">
      <c r="A27" s="116">
        <v>210135223</v>
      </c>
      <c r="B27" s="114">
        <v>503.5</v>
      </c>
      <c r="C27" s="114">
        <v>564.1</v>
      </c>
      <c r="D27" s="114">
        <v>696.30000000000007</v>
      </c>
      <c r="E27" s="114">
        <v>667.09999999999991</v>
      </c>
      <c r="F27" s="114">
        <v>611.6</v>
      </c>
      <c r="G27" s="114">
        <v>728.4</v>
      </c>
      <c r="H27" s="114">
        <v>635</v>
      </c>
      <c r="I27" s="114">
        <v>548.9</v>
      </c>
      <c r="J27" s="114">
        <v>616.30000000000007</v>
      </c>
      <c r="K27" s="114">
        <v>660.1</v>
      </c>
      <c r="L27" s="114">
        <v>652.6</v>
      </c>
      <c r="M27" s="114">
        <v>699.4</v>
      </c>
      <c r="N27" s="114">
        <v>7583.3</v>
      </c>
    </row>
    <row r="28" spans="1:14">
      <c r="A28" s="116">
        <v>210135299</v>
      </c>
      <c r="B28" s="114">
        <v>15692.2</v>
      </c>
      <c r="C28" s="114">
        <v>16037.4</v>
      </c>
      <c r="D28" s="114">
        <v>16804.099999999999</v>
      </c>
      <c r="E28" s="114">
        <v>18753.800000000003</v>
      </c>
      <c r="F28" s="114">
        <v>17786.900000000001</v>
      </c>
      <c r="G28" s="114">
        <v>17942.6999</v>
      </c>
      <c r="H28" s="114">
        <v>18789.100000000002</v>
      </c>
      <c r="I28" s="114">
        <v>16982.899999999998</v>
      </c>
      <c r="J28" s="114">
        <v>18745.400000000001</v>
      </c>
      <c r="K28" s="114">
        <v>19536.900000000001</v>
      </c>
      <c r="L28" s="114">
        <v>17643.499999999996</v>
      </c>
      <c r="M28" s="114">
        <v>20251</v>
      </c>
      <c r="N28" s="114">
        <v>214965.89989999999</v>
      </c>
    </row>
    <row r="29" spans="1:14">
      <c r="A29" s="116">
        <v>210135304</v>
      </c>
      <c r="B29" s="114">
        <v>3368.9</v>
      </c>
      <c r="C29" s="114">
        <v>3239.6000000000004</v>
      </c>
      <c r="D29" s="114">
        <v>3308.9</v>
      </c>
      <c r="E29" s="114">
        <v>3453.2</v>
      </c>
      <c r="F29" s="114">
        <v>3144.6000000000004</v>
      </c>
      <c r="G29" s="114">
        <v>3462.5</v>
      </c>
      <c r="H29" s="114">
        <v>3728.7</v>
      </c>
      <c r="I29" s="114">
        <v>3210.2000000000003</v>
      </c>
      <c r="J29" s="114">
        <v>3942.7000000000003</v>
      </c>
      <c r="K29" s="114">
        <v>3846.3</v>
      </c>
      <c r="L29" s="114">
        <v>3701.4</v>
      </c>
      <c r="M29" s="114">
        <v>4018.5</v>
      </c>
      <c r="N29" s="114">
        <v>42425.5</v>
      </c>
    </row>
    <row r="30" spans="1:14">
      <c r="A30" s="116">
        <v>210141240</v>
      </c>
      <c r="B30" s="114">
        <v>586.6</v>
      </c>
      <c r="C30" s="114">
        <v>630.70000000000005</v>
      </c>
      <c r="D30" s="114">
        <v>570.70000000000005</v>
      </c>
      <c r="E30" s="114">
        <v>625</v>
      </c>
      <c r="F30" s="114">
        <v>598</v>
      </c>
      <c r="G30" s="114">
        <v>556.6</v>
      </c>
      <c r="H30" s="114">
        <v>584</v>
      </c>
      <c r="I30" s="114">
        <v>536</v>
      </c>
      <c r="J30" s="114">
        <v>535.90000000000009</v>
      </c>
      <c r="K30" s="114">
        <v>586.9</v>
      </c>
      <c r="L30" s="114">
        <v>452.1</v>
      </c>
      <c r="M30" s="114">
        <v>448.1</v>
      </c>
      <c r="N30" s="114">
        <v>6710.6</v>
      </c>
    </row>
    <row r="31" spans="1:14">
      <c r="A31" s="116">
        <v>210141258</v>
      </c>
      <c r="B31" s="114">
        <v>212.5</v>
      </c>
      <c r="C31" s="114">
        <v>217.5</v>
      </c>
      <c r="D31" s="114">
        <v>200.29999999999998</v>
      </c>
      <c r="E31" s="114">
        <v>266.2</v>
      </c>
      <c r="F31" s="114">
        <v>241.3</v>
      </c>
      <c r="G31" s="114">
        <v>200</v>
      </c>
      <c r="H31" s="114">
        <v>212.1</v>
      </c>
      <c r="I31" s="114">
        <v>203.2</v>
      </c>
      <c r="J31" s="114">
        <v>225.8</v>
      </c>
      <c r="K31" s="114">
        <v>244.3</v>
      </c>
      <c r="L31" s="114">
        <v>238.7</v>
      </c>
      <c r="M31" s="114">
        <v>238.6</v>
      </c>
      <c r="N31" s="114">
        <v>2700.4999999999995</v>
      </c>
    </row>
    <row r="32" spans="1:14">
      <c r="A32" s="116">
        <v>210141266</v>
      </c>
      <c r="B32" s="114">
        <v>56</v>
      </c>
      <c r="C32" s="114">
        <v>50.600000000000009</v>
      </c>
      <c r="D32" s="114">
        <v>51</v>
      </c>
      <c r="E32" s="114">
        <v>74</v>
      </c>
      <c r="F32" s="114">
        <v>49.5</v>
      </c>
      <c r="G32" s="114">
        <v>59</v>
      </c>
      <c r="H32" s="114">
        <v>65</v>
      </c>
      <c r="I32" s="114">
        <v>55</v>
      </c>
      <c r="J32" s="114">
        <v>62</v>
      </c>
      <c r="K32" s="114">
        <v>50</v>
      </c>
      <c r="L32" s="114">
        <v>48.6</v>
      </c>
      <c r="M32" s="114">
        <v>63</v>
      </c>
      <c r="N32" s="114">
        <v>683.7</v>
      </c>
    </row>
    <row r="33" spans="1:14">
      <c r="A33" s="116">
        <v>210221650</v>
      </c>
      <c r="B33" s="114">
        <v>29.5</v>
      </c>
      <c r="C33" s="114">
        <v>30</v>
      </c>
      <c r="D33" s="114">
        <v>23</v>
      </c>
      <c r="E33" s="114">
        <v>17</v>
      </c>
      <c r="F33" s="114">
        <v>34.5</v>
      </c>
      <c r="G33" s="114">
        <v>30</v>
      </c>
      <c r="H33" s="114"/>
      <c r="I33" s="114"/>
      <c r="J33" s="114"/>
      <c r="K33" s="114"/>
      <c r="L33" s="114"/>
      <c r="M33" s="114"/>
      <c r="N33" s="114">
        <v>164</v>
      </c>
    </row>
    <row r="34" spans="1:14">
      <c r="A34" s="116">
        <v>210221668</v>
      </c>
      <c r="B34" s="114">
        <v>251.5</v>
      </c>
      <c r="C34" s="114">
        <v>310.20000000000005</v>
      </c>
      <c r="D34" s="114">
        <v>423</v>
      </c>
      <c r="E34" s="114">
        <v>294.5</v>
      </c>
      <c r="F34" s="114">
        <v>209</v>
      </c>
      <c r="G34" s="114">
        <v>228.8</v>
      </c>
      <c r="H34" s="114"/>
      <c r="I34" s="114"/>
      <c r="J34" s="114">
        <v>-1</v>
      </c>
      <c r="K34" s="114"/>
      <c r="L34" s="114"/>
      <c r="M34" s="114"/>
      <c r="N34" s="114">
        <v>1716</v>
      </c>
    </row>
    <row r="35" spans="1:14">
      <c r="A35" s="116">
        <v>210229789</v>
      </c>
      <c r="B35" s="114">
        <v>670.4</v>
      </c>
      <c r="C35" s="114">
        <v>776.5</v>
      </c>
      <c r="D35" s="114">
        <v>855.4</v>
      </c>
      <c r="E35" s="114">
        <v>1064.5999999999999</v>
      </c>
      <c r="F35" s="114">
        <v>1063.8</v>
      </c>
      <c r="G35" s="114">
        <v>1125.7</v>
      </c>
      <c r="H35" s="114">
        <v>1176.8</v>
      </c>
      <c r="I35" s="114">
        <v>1112.2</v>
      </c>
      <c r="J35" s="114">
        <v>1236.8000000000002</v>
      </c>
      <c r="K35" s="114">
        <v>1315.3</v>
      </c>
      <c r="L35" s="114">
        <v>1176</v>
      </c>
      <c r="M35" s="114">
        <v>1441</v>
      </c>
      <c r="N35" s="114">
        <v>13014.5</v>
      </c>
    </row>
    <row r="36" spans="1:14">
      <c r="A36" s="116">
        <v>210229797</v>
      </c>
      <c r="B36" s="114">
        <v>222</v>
      </c>
      <c r="C36" s="114">
        <v>226</v>
      </c>
      <c r="D36" s="114">
        <v>266</v>
      </c>
      <c r="E36" s="114">
        <v>282.39999999999998</v>
      </c>
      <c r="F36" s="114">
        <v>283.29999999999995</v>
      </c>
      <c r="G36" s="114">
        <v>270.89999999999998</v>
      </c>
      <c r="H36" s="114">
        <v>330.79999999999995</v>
      </c>
      <c r="I36" s="114">
        <v>301.39999999999998</v>
      </c>
      <c r="J36" s="114">
        <v>350.8</v>
      </c>
      <c r="K36" s="114">
        <v>350.29999999999995</v>
      </c>
      <c r="L36" s="114">
        <v>339.1</v>
      </c>
      <c r="M36" s="114">
        <v>427.1</v>
      </c>
      <c r="N36" s="114">
        <v>3650.0999999999995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Munka1</vt:lpstr>
      <vt:lpstr>Munka2</vt:lpstr>
      <vt:lpstr>Munka3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2013-08-02T10:41:15Z</dcterms:created>
  <dcterms:modified xsi:type="dcterms:W3CDTF">2015-02-02T15:05:51Z</dcterms:modified>
</cp:coreProperties>
</file>