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J8" i="1"/>
  <c r="J9"/>
  <c r="J10"/>
  <c r="J11"/>
  <c r="J12"/>
  <c r="J15"/>
  <c r="J16"/>
  <c r="J17"/>
  <c r="J18"/>
  <c r="J19"/>
  <c r="J20"/>
  <c r="J21"/>
  <c r="J22"/>
  <c r="J23"/>
  <c r="J24"/>
  <c r="J27"/>
  <c r="J28"/>
  <c r="J29"/>
  <c r="J30"/>
  <c r="J31"/>
  <c r="J32"/>
  <c r="J33"/>
  <c r="J34"/>
  <c r="J35"/>
  <c r="J3"/>
  <c r="J4"/>
  <c r="J5"/>
  <c r="J2"/>
  <c r="J13" l="1"/>
  <c r="K12" s="1"/>
  <c r="J36"/>
  <c r="J25"/>
  <c r="K23" s="1"/>
  <c r="J6"/>
  <c r="S15"/>
  <c r="S16"/>
  <c r="S17"/>
  <c r="S18"/>
  <c r="S19"/>
  <c r="S20"/>
  <c r="S21"/>
  <c r="S22"/>
  <c r="S23"/>
  <c r="S24"/>
  <c r="S27"/>
  <c r="S28"/>
  <c r="S29"/>
  <c r="S30"/>
  <c r="S31"/>
  <c r="S32"/>
  <c r="S33"/>
  <c r="S34"/>
  <c r="S35"/>
  <c r="S12"/>
  <c r="S10"/>
  <c r="S9"/>
  <c r="S8"/>
  <c r="S5"/>
  <c r="S4"/>
  <c r="S3"/>
  <c r="S2"/>
  <c r="U11"/>
  <c r="R11"/>
  <c r="T8"/>
  <c r="U8" s="1"/>
  <c r="U21"/>
  <c r="U17"/>
  <c r="U9"/>
  <c r="U5"/>
  <c r="U2"/>
  <c r="W16"/>
  <c r="U12"/>
  <c r="U10"/>
  <c r="W11"/>
  <c r="P35"/>
  <c r="P34"/>
  <c r="P33"/>
  <c r="P32"/>
  <c r="P31"/>
  <c r="P30"/>
  <c r="P29"/>
  <c r="P28"/>
  <c r="P27"/>
  <c r="P24"/>
  <c r="P23"/>
  <c r="P22"/>
  <c r="P21"/>
  <c r="P20"/>
  <c r="P19"/>
  <c r="P18"/>
  <c r="P17"/>
  <c r="P16"/>
  <c r="P15"/>
  <c r="P12"/>
  <c r="P10"/>
  <c r="P11"/>
  <c r="P9"/>
  <c r="P8"/>
  <c r="P3"/>
  <c r="P4"/>
  <c r="P5"/>
  <c r="Q3" s="1"/>
  <c r="P2"/>
  <c r="W9"/>
  <c r="W12"/>
  <c r="W17"/>
  <c r="W19"/>
  <c r="W20"/>
  <c r="W21"/>
  <c r="W22"/>
  <c r="W23"/>
  <c r="W24"/>
  <c r="W27"/>
  <c r="W28"/>
  <c r="W29"/>
  <c r="W31"/>
  <c r="W32"/>
  <c r="W33"/>
  <c r="W34"/>
  <c r="W35"/>
  <c r="W5"/>
  <c r="W4"/>
  <c r="W3"/>
  <c r="U15"/>
  <c r="U18"/>
  <c r="U19"/>
  <c r="U20"/>
  <c r="U22"/>
  <c r="U23"/>
  <c r="U24"/>
  <c r="U27"/>
  <c r="U28"/>
  <c r="U29"/>
  <c r="U30"/>
  <c r="U31"/>
  <c r="U32"/>
  <c r="U33"/>
  <c r="U34"/>
  <c r="U35"/>
  <c r="U3"/>
  <c r="U4"/>
  <c r="W10"/>
  <c r="U16"/>
  <c r="K8" l="1"/>
  <c r="K10"/>
  <c r="K9"/>
  <c r="K11"/>
  <c r="K13"/>
  <c r="K36"/>
  <c r="K30"/>
  <c r="K34"/>
  <c r="K25"/>
  <c r="K16"/>
  <c r="K20"/>
  <c r="K24"/>
  <c r="K32"/>
  <c r="K31"/>
  <c r="K28"/>
  <c r="K27"/>
  <c r="K19"/>
  <c r="K22"/>
  <c r="K21"/>
  <c r="K15"/>
  <c r="K33"/>
  <c r="K18"/>
  <c r="K17"/>
  <c r="K35"/>
  <c r="K29"/>
  <c r="K4"/>
  <c r="K3"/>
  <c r="K6"/>
  <c r="K5"/>
  <c r="K2"/>
  <c r="Q2"/>
  <c r="Q5"/>
  <c r="Q4"/>
</calcChain>
</file>

<file path=xl/sharedStrings.xml><?xml version="1.0" encoding="utf-8"?>
<sst xmlns="http://schemas.openxmlformats.org/spreadsheetml/2006/main" count="285" uniqueCount="122">
  <si>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</si>
  <si>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</si>
  <si>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</si>
  <si>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</si>
  <si>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</si>
  <si>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</si>
  <si>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</si>
  <si>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</si>
  <si>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</si>
  <si>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</si>
  <si>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</si>
  <si>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</si>
  <si>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</si>
  <si>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</si>
  <si>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</si>
  <si>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</si>
  <si>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</si>
  <si>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</si>
  <si>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</si>
  <si>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</si>
  <si>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</si>
  <si>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</si>
  <si>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</si>
  <si>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</si>
  <si>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</si>
  <si>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</si>
  <si>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</si>
  <si>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</si>
  <si>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</si>
  <si>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</si>
  <si>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</si>
  <si>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</si>
  <si>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</si>
  <si>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</si>
  <si>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</si>
  <si>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</si>
  <si>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</si>
  <si>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</si>
  <si>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</si>
  <si>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</si>
  <si>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</si>
  <si>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</si>
  <si>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</si>
  <si>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</si>
  <si>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</si>
  <si>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</si>
  <si>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</si>
  <si>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</si>
  <si>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</si>
  <si>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</si>
  <si>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</si>
  <si>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</si>
  <si>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</si>
  <si>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</si>
  <si>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</si>
  <si>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</si>
  <si>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</si>
  <si>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</si>
  <si>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</si>
  <si>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</si>
  <si>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</si>
  <si>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</si>
  <si>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</si>
  <si>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</si>
  <si>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</si>
  <si>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</si>
  <si>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</si>
  <si>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</si>
  <si>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</si>
  <si>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</si>
  <si>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</si>
  <si>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</si>
  <si>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</si>
  <si>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</si>
  <si>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</si>
  <si>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</si>
  <si>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</si>
  <si>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</si>
  <si>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</si>
  <si>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</si>
  <si>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</si>
  <si>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</si>
  <si>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</si>
  <si>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</si>
  <si>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</si>
  <si>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</si>
  <si>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</si>
  <si>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</si>
  <si>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</si>
  <si>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</si>
  <si>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</si>
  <si>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</si>
  <si>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</si>
  <si>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</si>
  <si>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</si>
  <si>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OGYI-T-04097/09</t>
  </si>
  <si>
    <t>CLEXANE 10000 NE/1,0 ML (100 MG) OLDATOS INJEKCIÓ ELŐRETÖLTÖTT FECSKENDŐBEN</t>
  </si>
  <si>
    <t>2x1ml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</si>
  <si>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</si>
  <si>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</si>
  <si>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</si>
  <si>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</si>
  <si>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</si>
  <si>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</si>
  <si>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</si>
  <si>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</si>
  <si>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</si>
  <si>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</si>
  <si>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</si>
  <si>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</si>
  <si>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</si>
  <si>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</si>
  <si>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</si>
  <si>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</si>
  <si>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</si>
  <si>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</si>
  <si>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</si>
  <si>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2016/Márc </t>
  </si>
  <si>
    <t>2016/Ápr </t>
  </si>
  <si>
    <t>2016/Máj </t>
  </si>
  <si>
    <t>2016/Jún </t>
  </si>
  <si>
    <t>A táblázatban szereplő árak és támogatások a 2016. augusztus elsejei adatokon alapulnak.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</si>
</sst>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</cellStyleXfs>
  <cellXfs count="117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6" fillId="0" borderId="1" xfId="4" applyFont="1" applyFill="1" applyBorder="1" applyAlignment="1"/>
    <xf numFmtId="164" fontId="6" fillId="0" borderId="1" xfId="1" applyNumberFormat="1" applyFont="1" applyFill="1" applyBorder="1" applyAlignment="1">
      <alignment horizontal="right"/>
    </xf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6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12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1" applyNumberFormat="1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</cellXfs>
  <cellStyles count="7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F42"/>
  <sheetViews>
    <sheetView tabSelected="1" zoomScale="80" zoomScaleNormal="80" workbookViewId="0">
      <pane ySplit="1" topLeftCell="A2" activePane="bottomLeft" state="frozen"/>
      <selection pane="bottomLeft" activeCell="C19" sqref="C19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17.28515625" style="110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72" bestFit="1" customWidth="1"/>
    <col min="19" max="19" width="16" style="16" bestFit="1" customWidth="1"/>
    <col min="20" max="20" width="14.5703125" style="72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32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111</v>
      </c>
      <c r="F1" s="1" t="s">
        <v>117</v>
      </c>
      <c r="G1" s="1" t="s">
        <v>118</v>
      </c>
      <c r="H1" s="1" t="s">
        <v>119</v>
      </c>
      <c r="I1" s="1" t="s">
        <v>120</v>
      </c>
      <c r="J1" s="1" t="s">
        <v>4</v>
      </c>
      <c r="K1" s="104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32">
      <c r="A2" s="5">
        <v>210006181</v>
      </c>
      <c r="B2" s="6" t="s">
        <v>27</v>
      </c>
      <c r="C2" s="7" t="s">
        <v>28</v>
      </c>
      <c r="D2" s="6" t="s">
        <v>29</v>
      </c>
      <c r="E2" s="6">
        <v>2</v>
      </c>
      <c r="F2" s="57">
        <v>6</v>
      </c>
      <c r="G2" s="57">
        <v>2</v>
      </c>
      <c r="H2" s="57">
        <v>0</v>
      </c>
      <c r="I2" s="57">
        <v>0</v>
      </c>
      <c r="J2" s="8">
        <f>SUM(E2:I2)</f>
        <v>10</v>
      </c>
      <c r="K2" s="105">
        <f>J2/$J$6</f>
        <v>7.2881782105336043E-5</v>
      </c>
      <c r="L2" s="9">
        <v>1</v>
      </c>
      <c r="M2" s="10">
        <v>2</v>
      </c>
      <c r="N2" s="6">
        <v>954</v>
      </c>
      <c r="O2" s="6">
        <v>1313</v>
      </c>
      <c r="P2" s="9">
        <f>O2/M2</f>
        <v>656.5</v>
      </c>
      <c r="Q2" s="11">
        <f>$P$5</f>
        <v>387.8</v>
      </c>
      <c r="R2" s="66">
        <v>328</v>
      </c>
      <c r="S2" s="66">
        <f>O2-R2</f>
        <v>985</v>
      </c>
      <c r="T2" s="66">
        <v>698</v>
      </c>
      <c r="U2" s="13">
        <f>O2-T2</f>
        <v>615</v>
      </c>
      <c r="V2" s="6" t="s">
        <v>112</v>
      </c>
      <c r="W2" s="13">
        <v>0</v>
      </c>
      <c r="X2" s="13">
        <v>0</v>
      </c>
      <c r="Y2" s="12" t="s">
        <v>30</v>
      </c>
      <c r="Z2" s="6" t="s">
        <v>31</v>
      </c>
      <c r="AA2" s="6" t="s">
        <v>32</v>
      </c>
      <c r="AB2" s="10">
        <v>4000</v>
      </c>
      <c r="AC2" s="10">
        <v>2000</v>
      </c>
      <c r="AD2" s="6" t="s">
        <v>33</v>
      </c>
      <c r="AE2" s="14">
        <v>2000</v>
      </c>
      <c r="AF2" s="15" t="s">
        <v>34</v>
      </c>
    </row>
    <row r="3" spans="1:32">
      <c r="A3" s="5">
        <v>210053887</v>
      </c>
      <c r="B3" s="6" t="s">
        <v>35</v>
      </c>
      <c r="C3" s="7" t="s">
        <v>28</v>
      </c>
      <c r="D3" s="6" t="s">
        <v>36</v>
      </c>
      <c r="E3" s="6">
        <v>10</v>
      </c>
      <c r="F3" s="57">
        <v>11927</v>
      </c>
      <c r="G3" s="57">
        <v>11335</v>
      </c>
      <c r="H3" s="57">
        <v>10269</v>
      </c>
      <c r="I3" s="57">
        <v>1021.7</v>
      </c>
      <c r="J3" s="8">
        <f t="shared" ref="J3:J35" si="0">SUM(E3:I3)</f>
        <v>34562.699999999997</v>
      </c>
      <c r="K3" s="105">
        <f t="shared" ref="K3:K6" si="1">J3/$J$6</f>
        <v>0.2518991170372098</v>
      </c>
      <c r="L3" s="9">
        <v>1</v>
      </c>
      <c r="M3" s="10">
        <v>10</v>
      </c>
      <c r="N3" s="6">
        <v>4034</v>
      </c>
      <c r="O3" s="6">
        <v>5219</v>
      </c>
      <c r="P3" s="9">
        <f>O3/M3</f>
        <v>521.9</v>
      </c>
      <c r="Q3" s="11">
        <f>$P$5</f>
        <v>387.8</v>
      </c>
      <c r="R3" s="66">
        <v>1305</v>
      </c>
      <c r="S3" s="66">
        <f>O3-R3</f>
        <v>3914</v>
      </c>
      <c r="T3" s="66">
        <v>3490</v>
      </c>
      <c r="U3" s="13">
        <f>O3-T3</f>
        <v>1729</v>
      </c>
      <c r="V3" s="6" t="s">
        <v>112</v>
      </c>
      <c r="W3" s="13">
        <f>O3-300</f>
        <v>4919</v>
      </c>
      <c r="X3" s="13">
        <v>300</v>
      </c>
      <c r="Y3" s="12" t="s">
        <v>37</v>
      </c>
      <c r="Z3" s="6" t="s">
        <v>31</v>
      </c>
      <c r="AA3" s="6" t="s">
        <v>32</v>
      </c>
      <c r="AB3" s="10">
        <v>20000</v>
      </c>
      <c r="AC3" s="10">
        <v>2000</v>
      </c>
      <c r="AD3" s="6" t="s">
        <v>33</v>
      </c>
      <c r="AE3" s="14">
        <v>2000</v>
      </c>
      <c r="AF3" s="15" t="s">
        <v>34</v>
      </c>
    </row>
    <row r="4" spans="1:32" s="112" customFormat="1">
      <c r="A4" s="32">
        <v>210082593</v>
      </c>
      <c r="B4" s="33" t="s">
        <v>38</v>
      </c>
      <c r="C4" s="21" t="s">
        <v>39</v>
      </c>
      <c r="D4" s="33" t="s">
        <v>40</v>
      </c>
      <c r="E4" s="33">
        <v>10</v>
      </c>
      <c r="F4" s="115">
        <v>21718</v>
      </c>
      <c r="G4" s="115">
        <v>23328</v>
      </c>
      <c r="H4" s="115">
        <v>23024</v>
      </c>
      <c r="I4" s="115">
        <v>2457.6999999999998</v>
      </c>
      <c r="J4" s="114">
        <f t="shared" si="0"/>
        <v>70537.7</v>
      </c>
      <c r="K4" s="116">
        <f t="shared" si="1"/>
        <v>0.51409132816115621</v>
      </c>
      <c r="L4" s="24">
        <v>1</v>
      </c>
      <c r="M4" s="25">
        <v>10</v>
      </c>
      <c r="N4" s="33">
        <v>3565</v>
      </c>
      <c r="O4" s="33">
        <v>4643</v>
      </c>
      <c r="P4" s="24">
        <f>O4/M4</f>
        <v>464.3</v>
      </c>
      <c r="Q4" s="22">
        <f>$P$5</f>
        <v>387.8</v>
      </c>
      <c r="R4" s="69">
        <v>1161</v>
      </c>
      <c r="S4" s="69">
        <f>O4-R4</f>
        <v>3482</v>
      </c>
      <c r="T4" s="69">
        <v>3490</v>
      </c>
      <c r="U4" s="27">
        <f>O4-T4</f>
        <v>1153</v>
      </c>
      <c r="V4" s="33" t="s">
        <v>113</v>
      </c>
      <c r="W4" s="27">
        <f>O4-300</f>
        <v>4343</v>
      </c>
      <c r="X4" s="27">
        <v>300</v>
      </c>
      <c r="Y4" s="26" t="s">
        <v>37</v>
      </c>
      <c r="Z4" s="33" t="s">
        <v>41</v>
      </c>
      <c r="AA4" s="33" t="s">
        <v>32</v>
      </c>
      <c r="AB4" s="25">
        <v>28500</v>
      </c>
      <c r="AC4" s="25">
        <v>2850</v>
      </c>
      <c r="AD4" s="33" t="s">
        <v>33</v>
      </c>
      <c r="AE4" s="34">
        <v>2850</v>
      </c>
      <c r="AF4" s="35" t="s">
        <v>42</v>
      </c>
    </row>
    <row r="5" spans="1:32" s="4" customFormat="1">
      <c r="A5" s="20">
        <v>210011796</v>
      </c>
      <c r="B5" s="21" t="s">
        <v>43</v>
      </c>
      <c r="C5" s="21" t="s">
        <v>44</v>
      </c>
      <c r="D5" s="21" t="s">
        <v>36</v>
      </c>
      <c r="E5" s="6">
        <v>10</v>
      </c>
      <c r="F5" s="57">
        <v>10709</v>
      </c>
      <c r="G5" s="57">
        <v>10401</v>
      </c>
      <c r="H5" s="57">
        <v>10178</v>
      </c>
      <c r="I5" s="57">
        <v>800.1</v>
      </c>
      <c r="J5" s="8">
        <f t="shared" si="0"/>
        <v>32098.1</v>
      </c>
      <c r="K5" s="105">
        <f t="shared" si="1"/>
        <v>0.23393667301952867</v>
      </c>
      <c r="L5" s="22">
        <v>1</v>
      </c>
      <c r="M5" s="23">
        <v>10</v>
      </c>
      <c r="N5" s="6">
        <v>2948</v>
      </c>
      <c r="O5" s="6">
        <v>3878</v>
      </c>
      <c r="P5" s="24">
        <f>O5/M5</f>
        <v>387.8</v>
      </c>
      <c r="Q5" s="22">
        <f>$P$5</f>
        <v>387.8</v>
      </c>
      <c r="R5" s="68">
        <v>970</v>
      </c>
      <c r="S5" s="66">
        <f>O5-R5</f>
        <v>2908</v>
      </c>
      <c r="T5" s="66">
        <v>3490</v>
      </c>
      <c r="U5" s="27">
        <f>O5-T5</f>
        <v>388</v>
      </c>
      <c r="V5" s="6" t="s">
        <v>113</v>
      </c>
      <c r="W5" s="27">
        <f>O5-300</f>
        <v>3578</v>
      </c>
      <c r="X5" s="27">
        <v>300</v>
      </c>
      <c r="Y5" s="26" t="s">
        <v>37</v>
      </c>
      <c r="Z5" s="21" t="s">
        <v>45</v>
      </c>
      <c r="AA5" s="21" t="s">
        <v>32</v>
      </c>
      <c r="AB5" s="23">
        <v>25000</v>
      </c>
      <c r="AC5" s="23">
        <v>2500</v>
      </c>
      <c r="AD5" s="21" t="s">
        <v>33</v>
      </c>
      <c r="AE5" s="28">
        <v>2500</v>
      </c>
      <c r="AF5" s="29" t="s">
        <v>46</v>
      </c>
    </row>
    <row r="6" spans="1:32">
      <c r="A6" s="30"/>
      <c r="B6" s="7"/>
      <c r="C6" s="7"/>
      <c r="D6" s="7"/>
      <c r="E6" s="6"/>
      <c r="F6" s="57"/>
      <c r="G6" s="57"/>
      <c r="H6" s="57"/>
      <c r="I6" s="57"/>
      <c r="J6" s="114">
        <f>SUM(J2:J5)</f>
        <v>137208.5</v>
      </c>
      <c r="K6" s="105">
        <f t="shared" si="1"/>
        <v>1</v>
      </c>
      <c r="L6" s="11"/>
      <c r="M6" s="17"/>
      <c r="N6" s="6"/>
      <c r="O6" s="6"/>
      <c r="P6" s="9"/>
      <c r="Q6" s="31"/>
      <c r="R6" s="67"/>
      <c r="S6" s="66"/>
      <c r="T6" s="66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32">
      <c r="A7" s="30"/>
      <c r="B7" s="7"/>
      <c r="C7" s="7"/>
      <c r="D7" s="7"/>
      <c r="E7" s="6"/>
      <c r="F7" s="57"/>
      <c r="G7" s="57"/>
      <c r="H7" s="57"/>
      <c r="I7" s="57"/>
      <c r="J7" s="8"/>
      <c r="K7" s="106"/>
      <c r="L7" s="11"/>
      <c r="M7" s="17"/>
      <c r="N7" s="6"/>
      <c r="O7" s="6"/>
      <c r="P7" s="9"/>
      <c r="Q7" s="31"/>
      <c r="R7" s="67"/>
      <c r="S7" s="66"/>
      <c r="T7" s="66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32" s="84" customFormat="1">
      <c r="A8" s="74">
        <v>210006199</v>
      </c>
      <c r="B8" s="75" t="s">
        <v>47</v>
      </c>
      <c r="C8" s="76" t="s">
        <v>48</v>
      </c>
      <c r="D8" s="75" t="s">
        <v>49</v>
      </c>
      <c r="E8" s="75">
        <v>4</v>
      </c>
      <c r="F8" s="57">
        <v>32</v>
      </c>
      <c r="G8" s="57">
        <v>12</v>
      </c>
      <c r="H8" s="57">
        <v>36</v>
      </c>
      <c r="I8" s="57">
        <v>21</v>
      </c>
      <c r="J8" s="8">
        <f t="shared" si="0"/>
        <v>105</v>
      </c>
      <c r="K8" s="105">
        <f>J8/$J$13</f>
        <v>3.232069583855247E-5</v>
      </c>
      <c r="L8" s="77">
        <v>2</v>
      </c>
      <c r="M8" s="78">
        <v>2</v>
      </c>
      <c r="N8" s="6">
        <v>1717</v>
      </c>
      <c r="O8" s="6">
        <v>2271</v>
      </c>
      <c r="P8" s="77">
        <f>O8/M8</f>
        <v>1135.5</v>
      </c>
      <c r="Q8" s="96">
        <v>732.6</v>
      </c>
      <c r="R8" s="79">
        <v>568</v>
      </c>
      <c r="S8" s="66">
        <f>O8-R8</f>
        <v>1703</v>
      </c>
      <c r="T8" s="66">
        <f>Q8*0.9*2</f>
        <v>1318.68</v>
      </c>
      <c r="U8" s="81">
        <f>O8-T8</f>
        <v>952.31999999999994</v>
      </c>
      <c r="V8" s="6" t="s">
        <v>114</v>
      </c>
      <c r="W8" s="81">
        <v>0</v>
      </c>
      <c r="X8" s="81">
        <v>0</v>
      </c>
      <c r="Y8" s="80" t="s">
        <v>30</v>
      </c>
      <c r="Z8" s="75" t="s">
        <v>31</v>
      </c>
      <c r="AA8" s="75" t="s">
        <v>32</v>
      </c>
      <c r="AB8" s="78">
        <v>8000</v>
      </c>
      <c r="AC8" s="78">
        <v>4000</v>
      </c>
      <c r="AD8" s="75" t="s">
        <v>33</v>
      </c>
      <c r="AE8" s="82">
        <v>2000</v>
      </c>
      <c r="AF8" s="83" t="s">
        <v>34</v>
      </c>
    </row>
    <row r="9" spans="1:32" s="84" customFormat="1">
      <c r="A9" s="74">
        <v>210082624</v>
      </c>
      <c r="B9" s="75" t="s">
        <v>50</v>
      </c>
      <c r="C9" s="76" t="s">
        <v>51</v>
      </c>
      <c r="D9" s="75" t="s">
        <v>52</v>
      </c>
      <c r="E9" s="75">
        <v>20</v>
      </c>
      <c r="F9" s="57">
        <v>131490</v>
      </c>
      <c r="G9" s="57">
        <v>135380</v>
      </c>
      <c r="H9" s="57">
        <v>130774</v>
      </c>
      <c r="I9" s="57">
        <v>6871.5999999999995</v>
      </c>
      <c r="J9" s="8">
        <f t="shared" si="0"/>
        <v>404535.6</v>
      </c>
      <c r="K9" s="105">
        <f t="shared" ref="K9:K13" si="2">J9/$J$13</f>
        <v>0.12452259127110787</v>
      </c>
      <c r="L9" s="77">
        <v>2</v>
      </c>
      <c r="M9" s="78">
        <v>10</v>
      </c>
      <c r="N9" s="6">
        <v>7851</v>
      </c>
      <c r="O9" s="6">
        <v>9645</v>
      </c>
      <c r="P9" s="77">
        <f>O9/M9</f>
        <v>964.5</v>
      </c>
      <c r="Q9" s="96">
        <v>732.6</v>
      </c>
      <c r="R9" s="79">
        <v>2411</v>
      </c>
      <c r="S9" s="66">
        <f>O9-R9</f>
        <v>7234</v>
      </c>
      <c r="T9" s="66">
        <v>6593</v>
      </c>
      <c r="U9" s="81">
        <f>O9-T9</f>
        <v>3052</v>
      </c>
      <c r="V9" s="6" t="s">
        <v>114</v>
      </c>
      <c r="W9" s="81">
        <f t="shared" ref="W9:W35" si="3">O9-300</f>
        <v>9345</v>
      </c>
      <c r="X9" s="81">
        <v>300</v>
      </c>
      <c r="Y9" s="80" t="s">
        <v>37</v>
      </c>
      <c r="Z9" s="75" t="s">
        <v>41</v>
      </c>
      <c r="AA9" s="75" t="s">
        <v>32</v>
      </c>
      <c r="AB9" s="78">
        <v>57000</v>
      </c>
      <c r="AC9" s="78">
        <v>5700</v>
      </c>
      <c r="AD9" s="75" t="s">
        <v>33</v>
      </c>
      <c r="AE9" s="82">
        <v>2850</v>
      </c>
      <c r="AF9" s="83" t="s">
        <v>42</v>
      </c>
    </row>
    <row r="10" spans="1:32" s="94" customFormat="1">
      <c r="A10" s="85">
        <v>210053895</v>
      </c>
      <c r="B10" s="86" t="s">
        <v>53</v>
      </c>
      <c r="C10" s="76" t="s">
        <v>48</v>
      </c>
      <c r="D10" s="86" t="s">
        <v>54</v>
      </c>
      <c r="E10" s="86">
        <v>20</v>
      </c>
      <c r="F10" s="57">
        <v>644244</v>
      </c>
      <c r="G10" s="57">
        <v>664934.00000000012</v>
      </c>
      <c r="H10" s="57">
        <v>679180</v>
      </c>
      <c r="I10" s="57">
        <v>35711.699999999997</v>
      </c>
      <c r="J10" s="8">
        <f t="shared" si="0"/>
        <v>2024089.7</v>
      </c>
      <c r="K10" s="105">
        <f t="shared" si="2"/>
        <v>0.62304750041568502</v>
      </c>
      <c r="L10" s="87">
        <v>2</v>
      </c>
      <c r="M10" s="88">
        <v>10</v>
      </c>
      <c r="N10" s="6">
        <v>5840</v>
      </c>
      <c r="O10" s="6">
        <v>7441</v>
      </c>
      <c r="P10" s="87">
        <f>O10/M10</f>
        <v>744.1</v>
      </c>
      <c r="Q10" s="96">
        <v>732.6</v>
      </c>
      <c r="R10" s="89">
        <v>1860</v>
      </c>
      <c r="S10" s="66">
        <f>O10-R10</f>
        <v>5581</v>
      </c>
      <c r="T10" s="66">
        <v>6593</v>
      </c>
      <c r="U10" s="91">
        <f>O10-T10</f>
        <v>848</v>
      </c>
      <c r="V10" s="6" t="s">
        <v>114</v>
      </c>
      <c r="W10" s="91">
        <f t="shared" si="3"/>
        <v>7141</v>
      </c>
      <c r="X10" s="91">
        <v>300</v>
      </c>
      <c r="Y10" s="90" t="s">
        <v>37</v>
      </c>
      <c r="Z10" s="86" t="s">
        <v>31</v>
      </c>
      <c r="AA10" s="86" t="s">
        <v>32</v>
      </c>
      <c r="AB10" s="88">
        <v>40000</v>
      </c>
      <c r="AC10" s="88">
        <v>4000</v>
      </c>
      <c r="AD10" s="86" t="s">
        <v>33</v>
      </c>
      <c r="AE10" s="92">
        <v>2000</v>
      </c>
      <c r="AF10" s="93" t="s">
        <v>34</v>
      </c>
    </row>
    <row r="11" spans="1:32" s="112" customFormat="1" ht="15">
      <c r="A11" s="20">
        <v>210011819</v>
      </c>
      <c r="B11" s="21" t="s">
        <v>55</v>
      </c>
      <c r="C11" s="21" t="s">
        <v>56</v>
      </c>
      <c r="D11" s="21" t="s">
        <v>36</v>
      </c>
      <c r="E11" s="33">
        <v>20</v>
      </c>
      <c r="F11" s="57">
        <v>100310</v>
      </c>
      <c r="G11" s="57">
        <v>93332</v>
      </c>
      <c r="H11" s="57">
        <v>84132</v>
      </c>
      <c r="I11" s="57">
        <v>4338.1000000000004</v>
      </c>
      <c r="J11" s="8">
        <f t="shared" si="0"/>
        <v>282132.09999999998</v>
      </c>
      <c r="K11" s="105">
        <f t="shared" si="2"/>
        <v>8.6844817051353038E-2</v>
      </c>
      <c r="L11" s="22">
        <v>2</v>
      </c>
      <c r="M11" s="23">
        <v>10</v>
      </c>
      <c r="N11" s="65">
        <v>5735</v>
      </c>
      <c r="O11" s="65">
        <v>7326</v>
      </c>
      <c r="P11" s="24">
        <f>O11/M11</f>
        <v>732.6</v>
      </c>
      <c r="Q11" s="24">
        <v>732.6</v>
      </c>
      <c r="R11" s="68">
        <f>O11*0.25</f>
        <v>1831.5</v>
      </c>
      <c r="S11" s="66">
        <v>5494</v>
      </c>
      <c r="T11" s="66">
        <v>6593</v>
      </c>
      <c r="U11" s="27">
        <f>O11-T11</f>
        <v>733</v>
      </c>
      <c r="V11" s="6" t="s">
        <v>115</v>
      </c>
      <c r="W11" s="27">
        <f>O11-300</f>
        <v>7026</v>
      </c>
      <c r="X11" s="27">
        <v>300</v>
      </c>
      <c r="Y11" s="26" t="s">
        <v>37</v>
      </c>
      <c r="Z11" s="21" t="s">
        <v>45</v>
      </c>
      <c r="AA11" s="21" t="s">
        <v>32</v>
      </c>
      <c r="AB11" s="23">
        <v>50000</v>
      </c>
      <c r="AC11" s="23">
        <v>5000</v>
      </c>
      <c r="AD11" s="21" t="s">
        <v>33</v>
      </c>
      <c r="AE11" s="28">
        <v>2500</v>
      </c>
      <c r="AF11" s="29" t="s">
        <v>46</v>
      </c>
    </row>
    <row r="12" spans="1:32" s="46" customFormat="1">
      <c r="A12" s="36">
        <v>210082608</v>
      </c>
      <c r="B12" s="37" t="s">
        <v>57</v>
      </c>
      <c r="C12" s="37" t="s">
        <v>58</v>
      </c>
      <c r="D12" s="37" t="s">
        <v>59</v>
      </c>
      <c r="E12" s="6">
        <v>13.33</v>
      </c>
      <c r="F12" s="57">
        <v>172875.43700000003</v>
      </c>
      <c r="G12" s="57">
        <v>177811.53599999999</v>
      </c>
      <c r="H12" s="57">
        <v>173836.53</v>
      </c>
      <c r="I12" s="57">
        <v>13293.2</v>
      </c>
      <c r="J12" s="8">
        <f t="shared" si="0"/>
        <v>537830.03299999994</v>
      </c>
      <c r="K12" s="105">
        <f t="shared" si="2"/>
        <v>0.16555277056601558</v>
      </c>
      <c r="L12" s="38">
        <v>1.3333333333333333</v>
      </c>
      <c r="M12" s="39">
        <v>10</v>
      </c>
      <c r="N12" s="6">
        <v>5234</v>
      </c>
      <c r="O12" s="6">
        <v>6770</v>
      </c>
      <c r="P12" s="53">
        <f>O12/M12</f>
        <v>677</v>
      </c>
      <c r="Q12" s="96">
        <v>677</v>
      </c>
      <c r="R12" s="97">
        <v>1693</v>
      </c>
      <c r="S12" s="66">
        <f>O12-R12</f>
        <v>5077</v>
      </c>
      <c r="T12" s="66">
        <v>6093</v>
      </c>
      <c r="U12" s="43">
        <f>O12-T12</f>
        <v>677</v>
      </c>
      <c r="V12" s="6" t="s">
        <v>115</v>
      </c>
      <c r="W12" s="43">
        <f t="shared" si="3"/>
        <v>6470</v>
      </c>
      <c r="X12" s="43">
        <v>300</v>
      </c>
      <c r="Y12" s="42" t="s">
        <v>37</v>
      </c>
      <c r="Z12" s="37" t="s">
        <v>41</v>
      </c>
      <c r="AA12" s="37" t="s">
        <v>32</v>
      </c>
      <c r="AB12" s="39">
        <v>38000</v>
      </c>
      <c r="AC12" s="39">
        <v>3800</v>
      </c>
      <c r="AD12" s="37" t="s">
        <v>33</v>
      </c>
      <c r="AE12" s="44">
        <v>2850</v>
      </c>
      <c r="AF12" s="45" t="s">
        <v>42</v>
      </c>
    </row>
    <row r="13" spans="1:32">
      <c r="A13" s="30"/>
      <c r="B13" s="7"/>
      <c r="C13" s="7"/>
      <c r="D13" s="7"/>
      <c r="E13" s="6"/>
      <c r="F13" s="57"/>
      <c r="G13" s="57"/>
      <c r="H13" s="57"/>
      <c r="I13" s="57"/>
      <c r="J13" s="114">
        <f>SUM(J8:J12)</f>
        <v>3248692.4329999997</v>
      </c>
      <c r="K13" s="105">
        <f t="shared" si="2"/>
        <v>1</v>
      </c>
      <c r="L13" s="9"/>
      <c r="M13" s="17"/>
      <c r="N13" s="6"/>
      <c r="O13" s="6"/>
      <c r="P13" s="9"/>
      <c r="Q13" s="8"/>
      <c r="R13" s="66"/>
      <c r="S13" s="66"/>
      <c r="T13" s="66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32">
      <c r="A14" s="30"/>
      <c r="B14" s="7"/>
      <c r="C14" s="7"/>
      <c r="D14" s="7"/>
      <c r="E14" s="6"/>
      <c r="F14" s="57"/>
      <c r="G14" s="57"/>
      <c r="H14" s="57"/>
      <c r="I14" s="57"/>
      <c r="J14" s="8"/>
      <c r="K14" s="107"/>
      <c r="L14" s="9"/>
      <c r="M14" s="17"/>
      <c r="N14" s="6"/>
      <c r="O14" s="6"/>
      <c r="P14" s="9"/>
      <c r="Q14" s="8"/>
      <c r="R14" s="66"/>
      <c r="S14" s="66"/>
      <c r="T14" s="66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32">
      <c r="A15" s="5">
        <v>210043387</v>
      </c>
      <c r="B15" s="6" t="s">
        <v>60</v>
      </c>
      <c r="C15" s="7" t="s">
        <v>61</v>
      </c>
      <c r="D15" s="6" t="s">
        <v>62</v>
      </c>
      <c r="E15" s="6">
        <v>8</v>
      </c>
      <c r="F15" s="57">
        <v>0</v>
      </c>
      <c r="G15" s="57">
        <v>0</v>
      </c>
      <c r="H15" s="57">
        <v>0</v>
      </c>
      <c r="I15" s="57">
        <v>0</v>
      </c>
      <c r="J15" s="8">
        <f t="shared" si="0"/>
        <v>8</v>
      </c>
      <c r="K15" s="105">
        <f>J15/$J$25</f>
        <v>4.2618877380732438E-6</v>
      </c>
      <c r="L15" s="9">
        <v>4</v>
      </c>
      <c r="M15" s="10">
        <v>2</v>
      </c>
      <c r="N15" s="6">
        <v>2488</v>
      </c>
      <c r="O15" s="6">
        <v>3273</v>
      </c>
      <c r="P15" s="9">
        <f t="shared" ref="P15:P24" si="4">O15/M15</f>
        <v>1636.5</v>
      </c>
      <c r="Q15" s="9">
        <v>895.5</v>
      </c>
      <c r="R15" s="66">
        <v>818</v>
      </c>
      <c r="S15" s="66">
        <f t="shared" ref="S15:S24" si="5">O15-R15</f>
        <v>2455</v>
      </c>
      <c r="T15" s="66">
        <v>1612</v>
      </c>
      <c r="U15" s="13">
        <f t="shared" ref="U15:U24" si="6">O15-T15</f>
        <v>1661</v>
      </c>
      <c r="V15" s="6" t="s">
        <v>116</v>
      </c>
      <c r="W15" s="13">
        <v>0</v>
      </c>
      <c r="X15" s="13">
        <v>0</v>
      </c>
      <c r="Y15" s="12" t="s">
        <v>30</v>
      </c>
      <c r="Z15" s="6" t="s">
        <v>31</v>
      </c>
      <c r="AA15" s="6" t="s">
        <v>32</v>
      </c>
      <c r="AB15" s="10">
        <v>16000</v>
      </c>
      <c r="AC15" s="10">
        <v>8000</v>
      </c>
      <c r="AD15" s="6" t="s">
        <v>33</v>
      </c>
      <c r="AE15" s="14">
        <v>2000</v>
      </c>
      <c r="AF15" s="15" t="s">
        <v>34</v>
      </c>
    </row>
    <row r="16" spans="1:32">
      <c r="A16" s="5">
        <v>210082658</v>
      </c>
      <c r="B16" s="6" t="s">
        <v>65</v>
      </c>
      <c r="C16" s="7" t="s">
        <v>66</v>
      </c>
      <c r="D16" s="6" t="s">
        <v>67</v>
      </c>
      <c r="E16" s="6">
        <v>33.33</v>
      </c>
      <c r="F16" s="57">
        <v>5949.4049999999997</v>
      </c>
      <c r="G16" s="57">
        <v>6329.3670000000002</v>
      </c>
      <c r="H16" s="57">
        <v>7929.2069999999994</v>
      </c>
      <c r="I16" s="57">
        <v>317.8</v>
      </c>
      <c r="J16" s="8">
        <f t="shared" si="0"/>
        <v>20559.108999999997</v>
      </c>
      <c r="K16" s="105">
        <f t="shared" ref="K16:K25" si="7">J16/$J$25</f>
        <v>1.0952576819101407E-2</v>
      </c>
      <c r="L16" s="9">
        <v>3.3333333333333335</v>
      </c>
      <c r="M16" s="10">
        <v>10</v>
      </c>
      <c r="N16" s="6">
        <v>11644</v>
      </c>
      <c r="O16" s="6">
        <v>13803</v>
      </c>
      <c r="P16" s="9">
        <f t="shared" si="4"/>
        <v>1380.3</v>
      </c>
      <c r="Q16" s="9">
        <v>895.5</v>
      </c>
      <c r="R16" s="66">
        <v>3451</v>
      </c>
      <c r="S16" s="66">
        <f t="shared" si="5"/>
        <v>10352</v>
      </c>
      <c r="T16" s="66">
        <v>8060</v>
      </c>
      <c r="U16" s="13">
        <f t="shared" si="6"/>
        <v>5743</v>
      </c>
      <c r="V16" s="6" t="s">
        <v>116</v>
      </c>
      <c r="W16" s="13">
        <f t="shared" si="3"/>
        <v>13503</v>
      </c>
      <c r="X16" s="13">
        <v>300</v>
      </c>
      <c r="Y16" s="12" t="s">
        <v>37</v>
      </c>
      <c r="Z16" s="6" t="s">
        <v>41</v>
      </c>
      <c r="AA16" s="6" t="s">
        <v>32</v>
      </c>
      <c r="AB16" s="10">
        <v>95000</v>
      </c>
      <c r="AC16" s="10">
        <v>9500</v>
      </c>
      <c r="AD16" s="6" t="s">
        <v>33</v>
      </c>
      <c r="AE16" s="14">
        <v>2850</v>
      </c>
      <c r="AF16" s="15" t="s">
        <v>42</v>
      </c>
    </row>
    <row r="17" spans="1:32">
      <c r="A17" s="5">
        <v>210135304</v>
      </c>
      <c r="B17" s="6" t="s">
        <v>63</v>
      </c>
      <c r="C17" s="7" t="s">
        <v>61</v>
      </c>
      <c r="D17" s="6" t="s">
        <v>64</v>
      </c>
      <c r="E17" s="6">
        <v>40</v>
      </c>
      <c r="F17" s="57">
        <v>89816</v>
      </c>
      <c r="G17" s="57">
        <v>100128</v>
      </c>
      <c r="H17" s="57">
        <v>89380</v>
      </c>
      <c r="I17" s="57">
        <v>2335.3000000000002</v>
      </c>
      <c r="J17" s="8">
        <f t="shared" si="0"/>
        <v>281699.3</v>
      </c>
      <c r="K17" s="105">
        <f t="shared" si="7"/>
        <v>0.15007134906172701</v>
      </c>
      <c r="L17" s="9">
        <v>4</v>
      </c>
      <c r="M17" s="10">
        <v>10</v>
      </c>
      <c r="N17" s="6">
        <v>11066</v>
      </c>
      <c r="O17" s="6">
        <v>13170</v>
      </c>
      <c r="P17" s="9">
        <f t="shared" si="4"/>
        <v>1317</v>
      </c>
      <c r="Q17" s="9">
        <v>895.5</v>
      </c>
      <c r="R17" s="66">
        <v>3293</v>
      </c>
      <c r="S17" s="66">
        <f t="shared" si="5"/>
        <v>9877</v>
      </c>
      <c r="T17" s="66">
        <v>8060</v>
      </c>
      <c r="U17" s="13">
        <f t="shared" si="6"/>
        <v>5110</v>
      </c>
      <c r="V17" s="6" t="s">
        <v>116</v>
      </c>
      <c r="W17" s="13">
        <f t="shared" si="3"/>
        <v>12870</v>
      </c>
      <c r="X17" s="13">
        <v>300</v>
      </c>
      <c r="Y17" s="12" t="s">
        <v>37</v>
      </c>
      <c r="Z17" s="6" t="s">
        <v>31</v>
      </c>
      <c r="AA17" s="6" t="s">
        <v>32</v>
      </c>
      <c r="AB17" s="10">
        <v>80000</v>
      </c>
      <c r="AC17" s="10">
        <v>8000</v>
      </c>
      <c r="AD17" s="6" t="s">
        <v>33</v>
      </c>
      <c r="AE17" s="14">
        <v>2000</v>
      </c>
      <c r="AF17" s="15" t="s">
        <v>34</v>
      </c>
    </row>
    <row r="18" spans="1:32">
      <c r="A18" s="5">
        <v>210043379</v>
      </c>
      <c r="B18" s="6" t="s">
        <v>68</v>
      </c>
      <c r="C18" s="7" t="s">
        <v>69</v>
      </c>
      <c r="D18" s="6" t="s">
        <v>70</v>
      </c>
      <c r="E18" s="6">
        <v>6</v>
      </c>
      <c r="F18" s="57">
        <v>6</v>
      </c>
      <c r="G18" s="57">
        <v>12</v>
      </c>
      <c r="H18" s="57">
        <v>12</v>
      </c>
      <c r="I18" s="57">
        <v>6</v>
      </c>
      <c r="J18" s="8">
        <f t="shared" si="0"/>
        <v>42</v>
      </c>
      <c r="K18" s="105">
        <f t="shared" si="7"/>
        <v>2.2374910624884529E-5</v>
      </c>
      <c r="L18" s="9">
        <v>3</v>
      </c>
      <c r="M18" s="10">
        <v>2</v>
      </c>
      <c r="N18" s="6">
        <v>1965</v>
      </c>
      <c r="O18" s="6">
        <v>2600</v>
      </c>
      <c r="P18" s="9">
        <f t="shared" si="4"/>
        <v>1300</v>
      </c>
      <c r="Q18" s="9">
        <v>895.5</v>
      </c>
      <c r="R18" s="66">
        <v>650</v>
      </c>
      <c r="S18" s="66">
        <f t="shared" si="5"/>
        <v>1950</v>
      </c>
      <c r="T18" s="66">
        <v>1612</v>
      </c>
      <c r="U18" s="13">
        <f t="shared" si="6"/>
        <v>988</v>
      </c>
      <c r="V18" s="6" t="s">
        <v>116</v>
      </c>
      <c r="W18" s="13">
        <v>0</v>
      </c>
      <c r="X18" s="13">
        <v>0</v>
      </c>
      <c r="Y18" s="12" t="s">
        <v>30</v>
      </c>
      <c r="Z18" s="6" t="s">
        <v>31</v>
      </c>
      <c r="AA18" s="6" t="s">
        <v>32</v>
      </c>
      <c r="AB18" s="10">
        <v>12000</v>
      </c>
      <c r="AC18" s="10">
        <v>6000</v>
      </c>
      <c r="AD18" s="6" t="s">
        <v>33</v>
      </c>
      <c r="AE18" s="14">
        <v>2000</v>
      </c>
      <c r="AF18" s="15" t="s">
        <v>34</v>
      </c>
    </row>
    <row r="19" spans="1:32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7">
        <v>28568.904000000002</v>
      </c>
      <c r="G19" s="57">
        <v>30235.779000000002</v>
      </c>
      <c r="H19" s="57">
        <v>29667.708000000006</v>
      </c>
      <c r="I19" s="57">
        <v>1190.2</v>
      </c>
      <c r="J19" s="8">
        <f t="shared" si="0"/>
        <v>89689.261000000013</v>
      </c>
      <c r="K19" s="105">
        <f t="shared" si="7"/>
        <v>4.7780695211593859E-2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 t="shared" si="4"/>
        <v>1216.0999999999999</v>
      </c>
      <c r="Q19" s="9">
        <v>895.5</v>
      </c>
      <c r="R19" s="66">
        <v>3040</v>
      </c>
      <c r="S19" s="66">
        <f t="shared" si="5"/>
        <v>9121</v>
      </c>
      <c r="T19" s="66">
        <v>8060</v>
      </c>
      <c r="U19" s="13">
        <f t="shared" si="6"/>
        <v>4101</v>
      </c>
      <c r="V19" s="6" t="s">
        <v>116</v>
      </c>
      <c r="W19" s="13">
        <f t="shared" si="3"/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32" s="103" customFormat="1">
      <c r="A20" s="100">
        <v>210108315</v>
      </c>
      <c r="B20" s="7" t="s">
        <v>74</v>
      </c>
      <c r="C20" s="7" t="s">
        <v>75</v>
      </c>
      <c r="D20" s="7" t="s">
        <v>76</v>
      </c>
      <c r="E20" s="7">
        <v>20</v>
      </c>
      <c r="F20" s="57">
        <v>1820</v>
      </c>
      <c r="G20" s="57">
        <v>1780</v>
      </c>
      <c r="H20" s="57">
        <v>1340</v>
      </c>
      <c r="I20" s="57">
        <v>95.4</v>
      </c>
      <c r="J20" s="8">
        <f t="shared" si="0"/>
        <v>5055.3999999999996</v>
      </c>
      <c r="K20" s="105">
        <f t="shared" si="7"/>
        <v>2.6931934088819344E-3</v>
      </c>
      <c r="L20" s="11">
        <v>4</v>
      </c>
      <c r="M20" s="17">
        <v>5</v>
      </c>
      <c r="N20" s="7">
        <v>4615</v>
      </c>
      <c r="O20" s="7">
        <v>5969</v>
      </c>
      <c r="P20" s="11">
        <f t="shared" si="4"/>
        <v>1193.8</v>
      </c>
      <c r="Q20" s="11">
        <v>895.5</v>
      </c>
      <c r="R20" s="67">
        <v>1492</v>
      </c>
      <c r="S20" s="67">
        <f t="shared" si="5"/>
        <v>4477</v>
      </c>
      <c r="T20" s="67">
        <v>4030</v>
      </c>
      <c r="U20" s="101">
        <f t="shared" si="6"/>
        <v>1939</v>
      </c>
      <c r="V20" s="7" t="s">
        <v>116</v>
      </c>
      <c r="W20" s="101">
        <f t="shared" si="3"/>
        <v>5669</v>
      </c>
      <c r="X20" s="101">
        <v>300</v>
      </c>
      <c r="Y20" s="102" t="s">
        <v>37</v>
      </c>
      <c r="Z20" s="7" t="s">
        <v>45</v>
      </c>
      <c r="AA20" s="7" t="s">
        <v>32</v>
      </c>
      <c r="AB20" s="17">
        <v>50000</v>
      </c>
      <c r="AC20" s="17">
        <v>10000</v>
      </c>
      <c r="AD20" s="7" t="s">
        <v>33</v>
      </c>
      <c r="AE20" s="18">
        <v>2500</v>
      </c>
      <c r="AF20" s="19" t="s">
        <v>46</v>
      </c>
    </row>
    <row r="21" spans="1:32">
      <c r="A21" s="5">
        <v>210011801</v>
      </c>
      <c r="B21" s="6" t="s">
        <v>77</v>
      </c>
      <c r="C21" s="6" t="s">
        <v>78</v>
      </c>
      <c r="D21" s="6" t="s">
        <v>79</v>
      </c>
      <c r="E21" s="6">
        <v>40</v>
      </c>
      <c r="F21" s="57">
        <v>120</v>
      </c>
      <c r="G21" s="57">
        <v>200</v>
      </c>
      <c r="H21" s="57">
        <v>240</v>
      </c>
      <c r="I21" s="57">
        <v>9</v>
      </c>
      <c r="J21" s="8">
        <f t="shared" si="0"/>
        <v>609</v>
      </c>
      <c r="K21" s="105">
        <f t="shared" si="7"/>
        <v>3.2443620406082569E-4</v>
      </c>
      <c r="L21" s="9">
        <v>4</v>
      </c>
      <c r="M21" s="10">
        <v>10</v>
      </c>
      <c r="N21" s="6">
        <v>9944</v>
      </c>
      <c r="O21" s="6">
        <v>11941</v>
      </c>
      <c r="P21" s="9">
        <f t="shared" si="4"/>
        <v>1194.0999999999999</v>
      </c>
      <c r="Q21" s="9">
        <v>895.5</v>
      </c>
      <c r="R21" s="66">
        <v>2985</v>
      </c>
      <c r="S21" s="66">
        <f t="shared" si="5"/>
        <v>8956</v>
      </c>
      <c r="T21" s="66">
        <v>8060</v>
      </c>
      <c r="U21" s="13">
        <f t="shared" si="6"/>
        <v>3881</v>
      </c>
      <c r="V21" s="6" t="s">
        <v>116</v>
      </c>
      <c r="W21" s="13">
        <f t="shared" si="3"/>
        <v>11641</v>
      </c>
      <c r="X21" s="13">
        <v>300</v>
      </c>
      <c r="Y21" s="12" t="s">
        <v>37</v>
      </c>
      <c r="Z21" s="6" t="s">
        <v>45</v>
      </c>
      <c r="AA21" s="6" t="s">
        <v>32</v>
      </c>
      <c r="AB21" s="10">
        <v>100000</v>
      </c>
      <c r="AC21" s="10">
        <v>10000</v>
      </c>
      <c r="AD21" s="6" t="s">
        <v>33</v>
      </c>
      <c r="AE21" s="14">
        <v>2500</v>
      </c>
      <c r="AF21" s="15" t="s">
        <v>46</v>
      </c>
    </row>
    <row r="22" spans="1:32">
      <c r="A22" s="5">
        <v>210135299</v>
      </c>
      <c r="B22" s="6" t="s">
        <v>80</v>
      </c>
      <c r="C22" s="7" t="s">
        <v>69</v>
      </c>
      <c r="D22" s="6" t="s">
        <v>81</v>
      </c>
      <c r="E22" s="6">
        <v>30</v>
      </c>
      <c r="F22" s="57">
        <v>438234.00000000006</v>
      </c>
      <c r="G22" s="57">
        <v>440487</v>
      </c>
      <c r="H22" s="57">
        <v>450500.99999999994</v>
      </c>
      <c r="I22" s="57">
        <v>15294.6</v>
      </c>
      <c r="J22" s="8">
        <f t="shared" si="0"/>
        <v>1344546.6</v>
      </c>
      <c r="K22" s="105">
        <f t="shared" si="7"/>
        <v>0.71628833347600884</v>
      </c>
      <c r="L22" s="9">
        <v>3</v>
      </c>
      <c r="M22" s="10">
        <v>10</v>
      </c>
      <c r="N22" s="6">
        <v>8729</v>
      </c>
      <c r="O22" s="6">
        <v>10608</v>
      </c>
      <c r="P22" s="9">
        <f t="shared" si="4"/>
        <v>1060.8</v>
      </c>
      <c r="Q22" s="9">
        <v>895.5</v>
      </c>
      <c r="R22" s="66">
        <v>2652</v>
      </c>
      <c r="S22" s="66">
        <f t="shared" si="5"/>
        <v>7956</v>
      </c>
      <c r="T22" s="66">
        <v>8060</v>
      </c>
      <c r="U22" s="13">
        <f t="shared" si="6"/>
        <v>2548</v>
      </c>
      <c r="V22" s="6" t="s">
        <v>116</v>
      </c>
      <c r="W22" s="13">
        <f t="shared" si="3"/>
        <v>10308</v>
      </c>
      <c r="X22" s="13">
        <v>300</v>
      </c>
      <c r="Y22" s="12" t="s">
        <v>37</v>
      </c>
      <c r="Z22" s="6" t="s">
        <v>31</v>
      </c>
      <c r="AA22" s="6" t="s">
        <v>32</v>
      </c>
      <c r="AB22" s="10">
        <v>60000</v>
      </c>
      <c r="AC22" s="10">
        <v>6000</v>
      </c>
      <c r="AD22" s="6" t="s">
        <v>33</v>
      </c>
      <c r="AE22" s="14">
        <v>2000</v>
      </c>
      <c r="AF22" s="15" t="s">
        <v>34</v>
      </c>
    </row>
    <row r="23" spans="1:32" s="4" customFormat="1">
      <c r="A23" s="32">
        <v>210108307</v>
      </c>
      <c r="B23" s="33" t="s">
        <v>82</v>
      </c>
      <c r="C23" s="21" t="s">
        <v>83</v>
      </c>
      <c r="D23" s="33" t="s">
        <v>84</v>
      </c>
      <c r="E23" s="6">
        <v>30</v>
      </c>
      <c r="F23" s="57">
        <v>27594</v>
      </c>
      <c r="G23" s="57">
        <v>22716</v>
      </c>
      <c r="H23" s="57">
        <v>23202</v>
      </c>
      <c r="I23" s="57">
        <v>756.8</v>
      </c>
      <c r="J23" s="8">
        <f t="shared" si="0"/>
        <v>74298.8</v>
      </c>
      <c r="K23" s="105">
        <f t="shared" si="7"/>
        <v>3.958164308419454E-2</v>
      </c>
      <c r="L23" s="24">
        <v>3</v>
      </c>
      <c r="M23" s="25">
        <v>10</v>
      </c>
      <c r="N23" s="6">
        <v>7221</v>
      </c>
      <c r="O23" s="6">
        <v>8955</v>
      </c>
      <c r="P23" s="24">
        <f t="shared" si="4"/>
        <v>895.5</v>
      </c>
      <c r="Q23" s="24">
        <v>895.5</v>
      </c>
      <c r="R23" s="69">
        <v>2239</v>
      </c>
      <c r="S23" s="66">
        <f t="shared" si="5"/>
        <v>6716</v>
      </c>
      <c r="T23" s="66">
        <v>8060</v>
      </c>
      <c r="U23" s="27">
        <f t="shared" si="6"/>
        <v>895</v>
      </c>
      <c r="V23" s="6" t="s">
        <v>116</v>
      </c>
      <c r="W23" s="27">
        <f t="shared" si="3"/>
        <v>8655</v>
      </c>
      <c r="X23" s="27">
        <v>300</v>
      </c>
      <c r="Y23" s="26" t="s">
        <v>37</v>
      </c>
      <c r="Z23" s="33" t="s">
        <v>45</v>
      </c>
      <c r="AA23" s="33" t="s">
        <v>32</v>
      </c>
      <c r="AB23" s="25">
        <v>75000</v>
      </c>
      <c r="AC23" s="25">
        <v>7500</v>
      </c>
      <c r="AD23" s="33" t="s">
        <v>33</v>
      </c>
      <c r="AE23" s="34">
        <v>2500</v>
      </c>
      <c r="AF23" s="35" t="s">
        <v>46</v>
      </c>
    </row>
    <row r="24" spans="1:32" s="46" customFormat="1">
      <c r="A24" s="47">
        <v>210141240</v>
      </c>
      <c r="B24" s="48" t="s">
        <v>85</v>
      </c>
      <c r="C24" s="37" t="s">
        <v>86</v>
      </c>
      <c r="D24" s="48" t="s">
        <v>52</v>
      </c>
      <c r="E24" s="6">
        <v>40</v>
      </c>
      <c r="F24" s="57">
        <v>18840</v>
      </c>
      <c r="G24" s="57">
        <v>20144</v>
      </c>
      <c r="H24" s="57">
        <v>21080</v>
      </c>
      <c r="I24" s="57">
        <v>491</v>
      </c>
      <c r="J24" s="8">
        <f t="shared" si="0"/>
        <v>60595</v>
      </c>
      <c r="K24" s="105">
        <f t="shared" si="7"/>
        <v>3.2281135936068524E-2</v>
      </c>
      <c r="L24" s="40">
        <v>4</v>
      </c>
      <c r="M24" s="41">
        <v>10</v>
      </c>
      <c r="N24" s="6">
        <v>13537</v>
      </c>
      <c r="O24" s="6">
        <v>15879</v>
      </c>
      <c r="P24" s="40">
        <f t="shared" si="4"/>
        <v>1587.9</v>
      </c>
      <c r="Q24" s="40">
        <v>1587.9</v>
      </c>
      <c r="R24" s="70">
        <v>3970</v>
      </c>
      <c r="S24" s="66">
        <f t="shared" si="5"/>
        <v>11909</v>
      </c>
      <c r="T24" s="66">
        <v>14291</v>
      </c>
      <c r="U24" s="43">
        <f t="shared" si="6"/>
        <v>1588</v>
      </c>
      <c r="V24" s="6" t="s">
        <v>116</v>
      </c>
      <c r="W24" s="43">
        <f t="shared" si="3"/>
        <v>15579</v>
      </c>
      <c r="X24" s="43">
        <v>300</v>
      </c>
      <c r="Y24" s="42" t="s">
        <v>37</v>
      </c>
      <c r="Z24" s="48" t="s">
        <v>41</v>
      </c>
      <c r="AA24" s="48" t="s">
        <v>32</v>
      </c>
      <c r="AB24" s="41">
        <v>114000</v>
      </c>
      <c r="AC24" s="41">
        <v>11400</v>
      </c>
      <c r="AD24" s="48" t="s">
        <v>33</v>
      </c>
      <c r="AE24" s="49">
        <v>2850</v>
      </c>
      <c r="AF24" s="50" t="s">
        <v>42</v>
      </c>
    </row>
    <row r="25" spans="1:32" ht="15">
      <c r="A25"/>
      <c r="B25"/>
      <c r="C25"/>
      <c r="D25"/>
      <c r="E25" s="6"/>
      <c r="F25" s="57"/>
      <c r="G25" s="57"/>
      <c r="H25" s="57"/>
      <c r="I25" s="57"/>
      <c r="J25" s="114">
        <f>SUM(J15:J24)</f>
        <v>1877102.4700000002</v>
      </c>
      <c r="K25" s="105">
        <f t="shared" si="7"/>
        <v>1</v>
      </c>
      <c r="L25" s="53"/>
      <c r="M25" s="54"/>
      <c r="N25" s="6"/>
      <c r="O25" s="6"/>
      <c r="P25" s="9"/>
      <c r="Q25" s="53"/>
      <c r="R25" s="71"/>
      <c r="S25" s="66"/>
      <c r="T25" s="66"/>
      <c r="U25" s="13"/>
      <c r="V25" s="6"/>
      <c r="W25" s="13"/>
      <c r="X25" s="13"/>
      <c r="Y25" s="12"/>
      <c r="Z25" s="52"/>
      <c r="AA25" s="52"/>
      <c r="AB25" s="54"/>
      <c r="AC25" s="54"/>
      <c r="AD25" s="52"/>
      <c r="AE25" s="55"/>
      <c r="AF25" s="56"/>
    </row>
    <row r="26" spans="1:32">
      <c r="A26" s="57"/>
      <c r="B26" s="6"/>
      <c r="C26" s="6"/>
      <c r="D26" s="6"/>
      <c r="E26" s="6"/>
      <c r="F26" s="57"/>
      <c r="G26" s="57"/>
      <c r="H26" s="57"/>
      <c r="I26" s="57"/>
      <c r="J26" s="8"/>
      <c r="K26" s="108"/>
      <c r="L26" s="9"/>
      <c r="M26" s="10"/>
      <c r="N26" s="6"/>
      <c r="O26" s="6"/>
      <c r="P26" s="9"/>
      <c r="Q26" s="8"/>
      <c r="R26" s="66"/>
      <c r="S26" s="66"/>
      <c r="T26" s="66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32" s="61" customFormat="1">
      <c r="A27" s="51">
        <v>210229797</v>
      </c>
      <c r="B27" s="52" t="s">
        <v>87</v>
      </c>
      <c r="C27" s="52" t="s">
        <v>88</v>
      </c>
      <c r="D27" s="52" t="s">
        <v>89</v>
      </c>
      <c r="E27" s="6">
        <v>75</v>
      </c>
      <c r="F27" s="57">
        <v>19852.5</v>
      </c>
      <c r="G27" s="57">
        <v>23662.5</v>
      </c>
      <c r="H27" s="57">
        <v>20572.5</v>
      </c>
      <c r="I27" s="57">
        <v>256.2</v>
      </c>
      <c r="J27" s="8">
        <f t="shared" si="0"/>
        <v>64418.7</v>
      </c>
      <c r="K27" s="109">
        <f>J27/$J$36</f>
        <v>0.16610648217971785</v>
      </c>
      <c r="L27" s="53">
        <v>7.5</v>
      </c>
      <c r="M27" s="54">
        <v>10</v>
      </c>
      <c r="N27" s="6">
        <v>23079</v>
      </c>
      <c r="O27" s="6">
        <v>26338</v>
      </c>
      <c r="P27" s="53">
        <f t="shared" ref="P27:P35" si="8">O27/M27</f>
        <v>2633.8</v>
      </c>
      <c r="Q27" s="53">
        <v>1492.4</v>
      </c>
      <c r="R27" s="71">
        <v>6585</v>
      </c>
      <c r="S27" s="66">
        <f t="shared" ref="S27:S35" si="9">O27-R27</f>
        <v>19753</v>
      </c>
      <c r="T27" s="66">
        <v>23704</v>
      </c>
      <c r="U27" s="60">
        <f t="shared" ref="U27:U35" si="10">O27-T27</f>
        <v>2634</v>
      </c>
      <c r="V27" s="6" t="s">
        <v>116</v>
      </c>
      <c r="W27" s="60">
        <f t="shared" si="3"/>
        <v>26038</v>
      </c>
      <c r="X27" s="60">
        <v>300</v>
      </c>
      <c r="Y27" s="59" t="s">
        <v>37</v>
      </c>
      <c r="Z27" s="52" t="s">
        <v>31</v>
      </c>
      <c r="AA27" s="52" t="s">
        <v>32</v>
      </c>
      <c r="AB27" s="54">
        <v>150000</v>
      </c>
      <c r="AC27" s="54">
        <v>15000</v>
      </c>
      <c r="AD27" s="52" t="s">
        <v>33</v>
      </c>
      <c r="AE27" s="55">
        <v>2000</v>
      </c>
      <c r="AF27" s="56" t="s">
        <v>34</v>
      </c>
    </row>
    <row r="28" spans="1:32">
      <c r="A28" s="5">
        <v>210108519</v>
      </c>
      <c r="B28" s="6" t="s">
        <v>90</v>
      </c>
      <c r="C28" s="6" t="s">
        <v>91</v>
      </c>
      <c r="D28" s="6" t="s">
        <v>92</v>
      </c>
      <c r="E28" s="6">
        <v>36</v>
      </c>
      <c r="F28" s="57">
        <v>0</v>
      </c>
      <c r="G28" s="57">
        <v>72</v>
      </c>
      <c r="H28" s="57">
        <v>0</v>
      </c>
      <c r="I28" s="57">
        <v>0</v>
      </c>
      <c r="J28" s="8">
        <f t="shared" si="0"/>
        <v>108</v>
      </c>
      <c r="K28" s="109">
        <f t="shared" ref="K28:K36" si="11">J28/$J$36</f>
        <v>2.7848280197224608E-4</v>
      </c>
      <c r="L28" s="9">
        <v>7.2</v>
      </c>
      <c r="M28" s="10">
        <v>5</v>
      </c>
      <c r="N28" s="6">
        <v>8854</v>
      </c>
      <c r="O28" s="6">
        <v>10746</v>
      </c>
      <c r="P28" s="9">
        <f t="shared" si="8"/>
        <v>2149.1999999999998</v>
      </c>
      <c r="Q28" s="9">
        <v>1492.4</v>
      </c>
      <c r="R28" s="66">
        <v>2687</v>
      </c>
      <c r="S28" s="66">
        <f t="shared" si="9"/>
        <v>8059</v>
      </c>
      <c r="T28" s="66">
        <v>6716</v>
      </c>
      <c r="U28" s="13">
        <f t="shared" si="10"/>
        <v>4030</v>
      </c>
      <c r="V28" s="6" t="s">
        <v>116</v>
      </c>
      <c r="W28" s="13">
        <f t="shared" si="3"/>
        <v>10446</v>
      </c>
      <c r="X28" s="13">
        <v>300</v>
      </c>
      <c r="Y28" s="12" t="s">
        <v>37</v>
      </c>
      <c r="Z28" s="6" t="s">
        <v>45</v>
      </c>
      <c r="AA28" s="6" t="s">
        <v>32</v>
      </c>
      <c r="AB28" s="10">
        <v>90000</v>
      </c>
      <c r="AC28" s="10">
        <v>18000</v>
      </c>
      <c r="AD28" s="6" t="s">
        <v>33</v>
      </c>
      <c r="AE28" s="14">
        <v>2500</v>
      </c>
      <c r="AF28" s="15" t="s">
        <v>46</v>
      </c>
    </row>
    <row r="29" spans="1:32" s="61" customFormat="1">
      <c r="A29" s="51">
        <v>210229789</v>
      </c>
      <c r="B29" s="52" t="s">
        <v>93</v>
      </c>
      <c r="C29" s="52" t="s">
        <v>94</v>
      </c>
      <c r="D29" s="52" t="s">
        <v>64</v>
      </c>
      <c r="E29" s="6">
        <v>60</v>
      </c>
      <c r="F29" s="57">
        <v>63840</v>
      </c>
      <c r="G29" s="57">
        <v>67086</v>
      </c>
      <c r="H29" s="57">
        <v>67032</v>
      </c>
      <c r="I29" s="57">
        <v>1093.7</v>
      </c>
      <c r="J29" s="8">
        <f t="shared" si="0"/>
        <v>199111.7</v>
      </c>
      <c r="K29" s="109">
        <f t="shared" si="11"/>
        <v>0.51341837149497482</v>
      </c>
      <c r="L29" s="53">
        <v>6</v>
      </c>
      <c r="M29" s="54">
        <v>10</v>
      </c>
      <c r="N29" s="6">
        <v>18464</v>
      </c>
      <c r="O29" s="6">
        <v>21279</v>
      </c>
      <c r="P29" s="53">
        <f t="shared" si="8"/>
        <v>2127.9</v>
      </c>
      <c r="Q29" s="53">
        <v>1492.4</v>
      </c>
      <c r="R29" s="71">
        <v>5320</v>
      </c>
      <c r="S29" s="66">
        <f t="shared" si="9"/>
        <v>15959</v>
      </c>
      <c r="T29" s="66">
        <v>19151</v>
      </c>
      <c r="U29" s="60">
        <f t="shared" si="10"/>
        <v>2128</v>
      </c>
      <c r="V29" s="6" t="s">
        <v>116</v>
      </c>
      <c r="W29" s="60">
        <f t="shared" si="3"/>
        <v>20979</v>
      </c>
      <c r="X29" s="60">
        <v>300</v>
      </c>
      <c r="Y29" s="59" t="s">
        <v>37</v>
      </c>
      <c r="Z29" s="52" t="s">
        <v>31</v>
      </c>
      <c r="AA29" s="52" t="s">
        <v>32</v>
      </c>
      <c r="AB29" s="54">
        <v>120000</v>
      </c>
      <c r="AC29" s="54">
        <v>12000</v>
      </c>
      <c r="AD29" s="52" t="s">
        <v>33</v>
      </c>
      <c r="AE29" s="55">
        <v>2000</v>
      </c>
      <c r="AF29" s="56" t="s">
        <v>34</v>
      </c>
    </row>
    <row r="30" spans="1:32">
      <c r="A30" s="5">
        <v>210043395</v>
      </c>
      <c r="B30" s="6" t="s">
        <v>95</v>
      </c>
      <c r="C30" s="6" t="s">
        <v>96</v>
      </c>
      <c r="D30" s="6" t="s">
        <v>97</v>
      </c>
      <c r="E30" s="6">
        <v>10</v>
      </c>
      <c r="F30" s="57">
        <v>0</v>
      </c>
      <c r="G30" s="57">
        <v>40</v>
      </c>
      <c r="H30" s="57">
        <v>0</v>
      </c>
      <c r="I30" s="57">
        <v>1</v>
      </c>
      <c r="J30" s="8">
        <f t="shared" si="0"/>
        <v>51</v>
      </c>
      <c r="K30" s="109">
        <f t="shared" si="11"/>
        <v>1.3150576759800509E-4</v>
      </c>
      <c r="L30" s="9">
        <v>5</v>
      </c>
      <c r="M30" s="10">
        <v>2</v>
      </c>
      <c r="N30" s="6">
        <v>2782</v>
      </c>
      <c r="O30" s="6">
        <v>3659</v>
      </c>
      <c r="P30" s="9">
        <f t="shared" si="8"/>
        <v>1829.5</v>
      </c>
      <c r="Q30" s="9">
        <v>1492.4</v>
      </c>
      <c r="R30" s="66">
        <v>915</v>
      </c>
      <c r="S30" s="66">
        <f t="shared" si="9"/>
        <v>2744</v>
      </c>
      <c r="T30" s="66">
        <v>2686</v>
      </c>
      <c r="U30" s="13">
        <f t="shared" si="10"/>
        <v>973</v>
      </c>
      <c r="V30" s="6" t="s">
        <v>116</v>
      </c>
      <c r="W30" s="13">
        <v>0</v>
      </c>
      <c r="X30" s="13">
        <v>0</v>
      </c>
      <c r="Y30" s="12" t="s">
        <v>30</v>
      </c>
      <c r="Z30" s="6" t="s">
        <v>31</v>
      </c>
      <c r="AA30" s="6" t="s">
        <v>32</v>
      </c>
      <c r="AB30" s="10">
        <v>20000</v>
      </c>
      <c r="AC30" s="10">
        <v>10000</v>
      </c>
      <c r="AD30" s="6" t="s">
        <v>33</v>
      </c>
      <c r="AE30" s="14">
        <v>2000</v>
      </c>
      <c r="AF30" s="15" t="s">
        <v>34</v>
      </c>
    </row>
    <row r="31" spans="1:32">
      <c r="A31" s="12">
        <v>210135223</v>
      </c>
      <c r="B31" s="12" t="s">
        <v>98</v>
      </c>
      <c r="C31" s="12" t="s">
        <v>96</v>
      </c>
      <c r="D31" s="95" t="s">
        <v>99</v>
      </c>
      <c r="E31" s="6">
        <v>50</v>
      </c>
      <c r="F31" s="57">
        <v>27885.000000000004</v>
      </c>
      <c r="G31" s="57">
        <v>26989.999999999996</v>
      </c>
      <c r="H31" s="57">
        <v>26805</v>
      </c>
      <c r="I31" s="57">
        <v>557.9</v>
      </c>
      <c r="J31" s="8">
        <f t="shared" si="0"/>
        <v>82287.899999999994</v>
      </c>
      <c r="K31" s="109">
        <f t="shared" si="11"/>
        <v>0.21218300889270358</v>
      </c>
      <c r="L31" s="9">
        <v>5</v>
      </c>
      <c r="M31" s="10">
        <v>10</v>
      </c>
      <c r="N31" s="6">
        <v>13910</v>
      </c>
      <c r="O31" s="6">
        <v>16288</v>
      </c>
      <c r="P31" s="9">
        <f t="shared" si="8"/>
        <v>1628.8</v>
      </c>
      <c r="Q31" s="9">
        <v>1492.4</v>
      </c>
      <c r="R31" s="13">
        <v>4072</v>
      </c>
      <c r="S31" s="66">
        <f t="shared" si="9"/>
        <v>12216</v>
      </c>
      <c r="T31" s="66">
        <v>13432</v>
      </c>
      <c r="U31" s="13">
        <f t="shared" si="10"/>
        <v>2856</v>
      </c>
      <c r="V31" s="6" t="s">
        <v>116</v>
      </c>
      <c r="W31" s="13">
        <f t="shared" si="3"/>
        <v>15988</v>
      </c>
      <c r="X31" s="13">
        <v>300</v>
      </c>
      <c r="Y31" s="12" t="s">
        <v>37</v>
      </c>
      <c r="Z31" s="6" t="s">
        <v>31</v>
      </c>
      <c r="AA31" s="6" t="s">
        <v>32</v>
      </c>
      <c r="AB31" s="10">
        <v>100000</v>
      </c>
      <c r="AC31" s="10">
        <v>10000</v>
      </c>
      <c r="AD31" s="6" t="s">
        <v>33</v>
      </c>
      <c r="AE31" s="14">
        <v>2001</v>
      </c>
      <c r="AF31" s="15" t="s">
        <v>34</v>
      </c>
    </row>
    <row r="32" spans="1:32">
      <c r="A32" s="5">
        <v>210108501</v>
      </c>
      <c r="B32" s="6" t="s">
        <v>100</v>
      </c>
      <c r="C32" s="6" t="s">
        <v>101</v>
      </c>
      <c r="D32" s="6" t="s">
        <v>102</v>
      </c>
      <c r="E32" s="6">
        <v>30</v>
      </c>
      <c r="F32" s="57">
        <v>1050</v>
      </c>
      <c r="G32" s="57">
        <v>750</v>
      </c>
      <c r="H32" s="57">
        <v>840</v>
      </c>
      <c r="I32" s="57">
        <v>25</v>
      </c>
      <c r="J32" s="8">
        <f t="shared" si="0"/>
        <v>2695</v>
      </c>
      <c r="K32" s="109">
        <f t="shared" si="11"/>
        <v>6.949177326992623E-3</v>
      </c>
      <c r="L32" s="9">
        <v>6</v>
      </c>
      <c r="M32" s="10">
        <v>5</v>
      </c>
      <c r="N32" s="6">
        <v>7221</v>
      </c>
      <c r="O32" s="6">
        <v>8955</v>
      </c>
      <c r="P32" s="9">
        <f t="shared" si="8"/>
        <v>1791</v>
      </c>
      <c r="Q32" s="9">
        <v>1492.4</v>
      </c>
      <c r="R32" s="66">
        <v>2239</v>
      </c>
      <c r="S32" s="66">
        <f t="shared" si="9"/>
        <v>6716</v>
      </c>
      <c r="T32" s="66">
        <v>6716</v>
      </c>
      <c r="U32" s="13">
        <f t="shared" si="10"/>
        <v>2239</v>
      </c>
      <c r="V32" s="6" t="s">
        <v>116</v>
      </c>
      <c r="W32" s="13">
        <f t="shared" si="3"/>
        <v>8655</v>
      </c>
      <c r="X32" s="13">
        <v>300</v>
      </c>
      <c r="Y32" s="12" t="s">
        <v>37</v>
      </c>
      <c r="Z32" s="6" t="s">
        <v>45</v>
      </c>
      <c r="AA32" s="6" t="s">
        <v>32</v>
      </c>
      <c r="AB32" s="10">
        <v>75000</v>
      </c>
      <c r="AC32" s="10">
        <v>15000</v>
      </c>
      <c r="AD32" s="6" t="s">
        <v>33</v>
      </c>
      <c r="AE32" s="14">
        <v>2500</v>
      </c>
      <c r="AF32" s="15" t="s">
        <v>46</v>
      </c>
    </row>
    <row r="33" spans="1:32" s="4" customFormat="1">
      <c r="A33" s="32">
        <v>210108496</v>
      </c>
      <c r="B33" s="33" t="s">
        <v>103</v>
      </c>
      <c r="C33" s="33" t="s">
        <v>104</v>
      </c>
      <c r="D33" s="33" t="s">
        <v>105</v>
      </c>
      <c r="E33" s="6">
        <v>25</v>
      </c>
      <c r="F33" s="57">
        <v>2025</v>
      </c>
      <c r="G33" s="57">
        <v>1600</v>
      </c>
      <c r="H33" s="57">
        <v>1050</v>
      </c>
      <c r="I33" s="57">
        <v>25</v>
      </c>
      <c r="J33" s="8">
        <f t="shared" si="0"/>
        <v>4725</v>
      </c>
      <c r="K33" s="109">
        <f t="shared" si="11"/>
        <v>1.2183622586285766E-2</v>
      </c>
      <c r="L33" s="24">
        <v>5</v>
      </c>
      <c r="M33" s="25">
        <v>5</v>
      </c>
      <c r="N33" s="6">
        <v>5859</v>
      </c>
      <c r="O33" s="6">
        <v>7462</v>
      </c>
      <c r="P33" s="24">
        <f t="shared" si="8"/>
        <v>1492.4</v>
      </c>
      <c r="Q33" s="24">
        <v>1492.4</v>
      </c>
      <c r="R33" s="69">
        <v>1866</v>
      </c>
      <c r="S33" s="66">
        <f t="shared" si="9"/>
        <v>5596</v>
      </c>
      <c r="T33" s="66">
        <v>6716</v>
      </c>
      <c r="U33" s="27">
        <f t="shared" si="10"/>
        <v>746</v>
      </c>
      <c r="V33" s="6" t="s">
        <v>116</v>
      </c>
      <c r="W33" s="27">
        <f t="shared" si="3"/>
        <v>7162</v>
      </c>
      <c r="X33" s="27">
        <v>300</v>
      </c>
      <c r="Y33" s="26" t="s">
        <v>37</v>
      </c>
      <c r="Z33" s="33" t="s">
        <v>45</v>
      </c>
      <c r="AA33" s="33" t="s">
        <v>32</v>
      </c>
      <c r="AB33" s="25">
        <v>62500</v>
      </c>
      <c r="AC33" s="25">
        <v>12500</v>
      </c>
      <c r="AD33" s="33" t="s">
        <v>33</v>
      </c>
      <c r="AE33" s="34">
        <v>2500</v>
      </c>
      <c r="AF33" s="35" t="s">
        <v>46</v>
      </c>
    </row>
    <row r="34" spans="1:32" s="46" customFormat="1">
      <c r="A34" s="47">
        <v>210141266</v>
      </c>
      <c r="B34" s="48" t="s">
        <v>106</v>
      </c>
      <c r="C34" s="48" t="s">
        <v>107</v>
      </c>
      <c r="D34" s="48" t="s">
        <v>108</v>
      </c>
      <c r="E34" s="6">
        <v>66.67</v>
      </c>
      <c r="F34" s="57">
        <v>2600.13</v>
      </c>
      <c r="G34" s="57">
        <v>1680.0840000000001</v>
      </c>
      <c r="H34" s="57">
        <v>2133.44</v>
      </c>
      <c r="I34" s="57">
        <v>33.6</v>
      </c>
      <c r="J34" s="8">
        <f t="shared" si="0"/>
        <v>6513.9240000000009</v>
      </c>
      <c r="K34" s="109">
        <f t="shared" si="11"/>
        <v>1.6796442660687607E-2</v>
      </c>
      <c r="L34" s="40">
        <v>6.666666666666667</v>
      </c>
      <c r="M34" s="41">
        <v>10</v>
      </c>
      <c r="N34" s="6">
        <v>22125</v>
      </c>
      <c r="O34" s="6">
        <v>25293</v>
      </c>
      <c r="P34" s="40">
        <f t="shared" si="8"/>
        <v>2529.3000000000002</v>
      </c>
      <c r="Q34" s="40">
        <v>2529.3000000000002</v>
      </c>
      <c r="R34" s="70">
        <v>6323</v>
      </c>
      <c r="S34" s="66">
        <f t="shared" si="9"/>
        <v>18970</v>
      </c>
      <c r="T34" s="66">
        <v>22764</v>
      </c>
      <c r="U34" s="43">
        <f t="shared" si="10"/>
        <v>2529</v>
      </c>
      <c r="V34" s="6" t="s">
        <v>116</v>
      </c>
      <c r="W34" s="43">
        <f t="shared" si="3"/>
        <v>24993</v>
      </c>
      <c r="X34" s="43">
        <v>300</v>
      </c>
      <c r="Y34" s="42" t="s">
        <v>37</v>
      </c>
      <c r="Z34" s="48" t="s">
        <v>41</v>
      </c>
      <c r="AA34" s="48" t="s">
        <v>32</v>
      </c>
      <c r="AB34" s="41">
        <v>190000</v>
      </c>
      <c r="AC34" s="41">
        <v>19000</v>
      </c>
      <c r="AD34" s="48" t="s">
        <v>33</v>
      </c>
      <c r="AE34" s="49">
        <v>2850</v>
      </c>
      <c r="AF34" s="50" t="s">
        <v>42</v>
      </c>
    </row>
    <row r="35" spans="1:32" s="46" customFormat="1">
      <c r="A35" s="47">
        <v>210141258</v>
      </c>
      <c r="B35" s="48" t="s">
        <v>109</v>
      </c>
      <c r="C35" s="48" t="s">
        <v>110</v>
      </c>
      <c r="D35" s="48" t="s">
        <v>73</v>
      </c>
      <c r="E35" s="6">
        <v>53.33</v>
      </c>
      <c r="F35" s="57">
        <v>7444.8679999999995</v>
      </c>
      <c r="G35" s="57">
        <v>9343.4159999999993</v>
      </c>
      <c r="H35" s="57">
        <v>10900.652</v>
      </c>
      <c r="I35" s="57">
        <v>162.19999999999999</v>
      </c>
      <c r="J35" s="8">
        <f t="shared" si="0"/>
        <v>27904.465999999997</v>
      </c>
      <c r="K35" s="109">
        <f t="shared" si="11"/>
        <v>7.195290628906735E-2</v>
      </c>
      <c r="L35" s="40">
        <v>5.333333333333333</v>
      </c>
      <c r="M35" s="41">
        <v>10</v>
      </c>
      <c r="N35" s="6">
        <v>20349</v>
      </c>
      <c r="O35" s="6">
        <v>23346</v>
      </c>
      <c r="P35" s="40">
        <f t="shared" si="8"/>
        <v>2334.6</v>
      </c>
      <c r="Q35" s="40">
        <v>2334.6</v>
      </c>
      <c r="R35" s="70">
        <v>5837</v>
      </c>
      <c r="S35" s="66">
        <f t="shared" si="9"/>
        <v>17509</v>
      </c>
      <c r="T35" s="66">
        <v>21011</v>
      </c>
      <c r="U35" s="43">
        <f t="shared" si="10"/>
        <v>2335</v>
      </c>
      <c r="V35" s="6" t="s">
        <v>116</v>
      </c>
      <c r="W35" s="43">
        <f t="shared" si="3"/>
        <v>23046</v>
      </c>
      <c r="X35" s="43">
        <v>300</v>
      </c>
      <c r="Y35" s="42" t="s">
        <v>37</v>
      </c>
      <c r="Z35" s="48" t="s">
        <v>41</v>
      </c>
      <c r="AA35" s="48" t="s">
        <v>32</v>
      </c>
      <c r="AB35" s="41">
        <v>152000</v>
      </c>
      <c r="AC35" s="41">
        <v>15200</v>
      </c>
      <c r="AD35" s="48" t="s">
        <v>33</v>
      </c>
      <c r="AE35" s="49">
        <v>2850</v>
      </c>
      <c r="AF35" s="50" t="s">
        <v>42</v>
      </c>
    </row>
    <row r="36" spans="1:32">
      <c r="A36" s="51"/>
      <c r="B36" s="52"/>
      <c r="C36" s="52"/>
      <c r="D36" s="52"/>
      <c r="E36" s="52"/>
      <c r="F36" s="52"/>
      <c r="G36" s="52"/>
      <c r="H36" s="52"/>
      <c r="I36" s="52"/>
      <c r="J36" s="114">
        <f>SUM(J27:J35)</f>
        <v>387815.69000000006</v>
      </c>
      <c r="K36" s="109">
        <f t="shared" si="11"/>
        <v>1</v>
      </c>
      <c r="L36" s="53"/>
      <c r="M36" s="54"/>
      <c r="N36" s="54"/>
      <c r="O36" s="54"/>
      <c r="P36" s="53"/>
      <c r="Q36" s="53"/>
      <c r="R36" s="58"/>
      <c r="S36" s="58"/>
      <c r="T36" s="58"/>
      <c r="U36" s="54"/>
      <c r="V36" s="12"/>
      <c r="W36" s="13"/>
      <c r="X36" s="13"/>
      <c r="Y36" s="12"/>
      <c r="Z36" s="52"/>
      <c r="AA36" s="52"/>
      <c r="AB36" s="54"/>
      <c r="AC36" s="54"/>
      <c r="AD36" s="52"/>
      <c r="AE36" s="55"/>
      <c r="AF36" s="56"/>
    </row>
    <row r="37" spans="1:32">
      <c r="R37" s="16"/>
      <c r="T37" s="16"/>
    </row>
    <row r="38" spans="1:32" s="65" customFormat="1" ht="15" customHeight="1">
      <c r="A38" s="63" t="s">
        <v>121</v>
      </c>
      <c r="B38" s="113"/>
      <c r="C38" s="113"/>
      <c r="D38" s="113"/>
      <c r="E38" s="113"/>
      <c r="F38" s="63"/>
      <c r="G38" s="62"/>
      <c r="H38" s="63"/>
      <c r="I38" s="63"/>
      <c r="J38" s="64"/>
      <c r="K38" s="111"/>
      <c r="R38" s="73"/>
      <c r="S38" s="64"/>
      <c r="T38" s="73"/>
      <c r="W38" s="73"/>
    </row>
    <row r="39" spans="1:32" ht="15">
      <c r="O39" s="72"/>
      <c r="P39" s="72"/>
      <c r="R39" s="98"/>
      <c r="S39" s="99"/>
      <c r="T39" s="73"/>
      <c r="W39" s="73"/>
    </row>
    <row r="40" spans="1:32" ht="15">
      <c r="C40"/>
      <c r="O40" s="72"/>
      <c r="P40" s="72"/>
      <c r="R40" s="98"/>
      <c r="S40" s="99"/>
      <c r="T40" s="73"/>
      <c r="W40" s="73"/>
    </row>
    <row r="41" spans="1:32" ht="15">
      <c r="C41"/>
      <c r="O41" s="72"/>
      <c r="P41" s="72"/>
      <c r="R41" s="98"/>
      <c r="S41" s="99"/>
      <c r="T41" s="73"/>
      <c r="W41" s="73"/>
    </row>
    <row r="42" spans="1:32" ht="15">
      <c r="C42"/>
    </row>
  </sheetData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2016-08-30T14:54:20Z</dcterms:modified>
</cp:coreProperties>
</file>