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O:\ATFO\TAKO\Fixesítés\FIXESÍTÉS 2025\2025. II. április 1\"/>
    </mc:Choice>
  </mc:AlternateContent>
  <bookViews>
    <workbookView xWindow="240" yWindow="375" windowWidth="11295" windowHeight="8805"/>
  </bookViews>
  <sheets>
    <sheet name="Munka1" sheetId="1" r:id="rId1"/>
  </sheets>
  <externalReferences>
    <externalReference r:id="rId2"/>
  </externalReferences>
  <definedNames>
    <definedName name="_xlnm._FilterDatabase" localSheetId="0" hidden="1">#REF!</definedName>
  </definedNames>
  <calcPr calcId="162913"/>
</workbook>
</file>

<file path=xl/calcChain.xml><?xml version="1.0" encoding="utf-8"?>
<calcChain xmlns="http://schemas.openxmlformats.org/spreadsheetml/2006/main">
  <c r="R4" i="1" l="1"/>
  <c r="V4" i="1" s="1"/>
  <c r="S4" i="1"/>
  <c r="T4" i="1"/>
  <c r="U4" i="1"/>
  <c r="R5" i="1"/>
  <c r="V5" i="1" s="1"/>
  <c r="S5" i="1"/>
  <c r="T5" i="1"/>
  <c r="U5" i="1"/>
  <c r="R6" i="1"/>
  <c r="V6" i="1" s="1"/>
  <c r="S6" i="1"/>
  <c r="U6" i="1"/>
  <c r="R7" i="1"/>
  <c r="S7" i="1"/>
  <c r="T7" i="1"/>
  <c r="U7" i="1"/>
  <c r="V7" i="1"/>
  <c r="R8" i="1"/>
  <c r="S8" i="1"/>
  <c r="V8" i="1" s="1"/>
  <c r="T8" i="1"/>
  <c r="U8" i="1"/>
  <c r="R9" i="1"/>
  <c r="V9" i="1" s="1"/>
  <c r="S9" i="1"/>
  <c r="T9" i="1"/>
  <c r="U9" i="1"/>
  <c r="R10" i="1"/>
  <c r="V10" i="1" s="1"/>
  <c r="S10" i="1"/>
  <c r="S13" i="1" s="1"/>
  <c r="T10" i="1"/>
  <c r="U10" i="1"/>
  <c r="R11" i="1"/>
  <c r="S11" i="1"/>
  <c r="T11" i="1"/>
  <c r="V11" i="1" s="1"/>
  <c r="U11" i="1"/>
  <c r="R12" i="1"/>
  <c r="V12" i="1" s="1"/>
  <c r="S12" i="1"/>
  <c r="T12" i="1"/>
  <c r="U12" i="1"/>
  <c r="R15" i="1"/>
  <c r="S15" i="1"/>
  <c r="V15" i="1" s="1"/>
  <c r="T15" i="1"/>
  <c r="T26" i="1" s="1"/>
  <c r="U15" i="1"/>
  <c r="R16" i="1"/>
  <c r="V16" i="1" s="1"/>
  <c r="S16" i="1"/>
  <c r="T16" i="1"/>
  <c r="U16" i="1"/>
  <c r="R17" i="1"/>
  <c r="S17" i="1"/>
  <c r="T17" i="1"/>
  <c r="U17" i="1"/>
  <c r="V17" i="1"/>
  <c r="R18" i="1"/>
  <c r="S18" i="1"/>
  <c r="T18" i="1"/>
  <c r="U18" i="1"/>
  <c r="V18" i="1"/>
  <c r="R19" i="1"/>
  <c r="R26" i="1" s="1"/>
  <c r="S19" i="1"/>
  <c r="T19" i="1"/>
  <c r="U19" i="1"/>
  <c r="R20" i="1"/>
  <c r="V20" i="1" s="1"/>
  <c r="S20" i="1"/>
  <c r="T20" i="1"/>
  <c r="U20" i="1"/>
  <c r="R21" i="1"/>
  <c r="V21" i="1" s="1"/>
  <c r="S21" i="1"/>
  <c r="T21" i="1"/>
  <c r="U21" i="1"/>
  <c r="R22" i="1"/>
  <c r="S22" i="1"/>
  <c r="V22" i="1" s="1"/>
  <c r="T22" i="1"/>
  <c r="U22" i="1"/>
  <c r="R23" i="1"/>
  <c r="S23" i="1"/>
  <c r="T23" i="1"/>
  <c r="U23" i="1"/>
  <c r="V23" i="1"/>
  <c r="R24" i="1"/>
  <c r="S24" i="1"/>
  <c r="T24" i="1"/>
  <c r="U24" i="1"/>
  <c r="V24" i="1" s="1"/>
  <c r="R25" i="1"/>
  <c r="V25" i="1" s="1"/>
  <c r="S25" i="1"/>
  <c r="T25" i="1"/>
  <c r="U25" i="1"/>
  <c r="S26" i="1"/>
  <c r="V26" i="1" l="1"/>
  <c r="W26" i="1" s="1"/>
  <c r="W20" i="1"/>
  <c r="U26" i="1"/>
  <c r="W18" i="1"/>
  <c r="U13" i="1"/>
  <c r="V19" i="1"/>
  <c r="T13" i="1"/>
  <c r="R13" i="1"/>
  <c r="W12" i="1"/>
  <c r="W5" i="1"/>
  <c r="V13" i="1"/>
  <c r="W13" i="1" s="1"/>
  <c r="W4" i="1"/>
  <c r="W17" i="1" l="1"/>
  <c r="W15" i="1"/>
  <c r="W23" i="1"/>
  <c r="W19" i="1"/>
  <c r="W24" i="1"/>
  <c r="W21" i="1"/>
  <c r="W22" i="1"/>
  <c r="W8" i="1"/>
  <c r="W25" i="1"/>
  <c r="W16" i="1"/>
  <c r="W10" i="1"/>
  <c r="W11" i="1"/>
  <c r="W6" i="1"/>
  <c r="W9" i="1"/>
  <c r="W7" i="1"/>
  <c r="M6" i="1" l="1"/>
  <c r="K6" i="1"/>
  <c r="K21" i="1"/>
  <c r="M23" i="1"/>
  <c r="K23" i="1"/>
  <c r="M21" i="1"/>
  <c r="K25" i="1" l="1"/>
  <c r="M18" i="1" l="1"/>
  <c r="M20" i="1"/>
  <c r="M22" i="1"/>
  <c r="M19" i="1"/>
  <c r="M24" i="1"/>
  <c r="M25" i="1"/>
  <c r="M9" i="1"/>
  <c r="M10" i="1"/>
  <c r="M11" i="1"/>
  <c r="M12" i="1"/>
  <c r="M8" i="1"/>
  <c r="M16" i="1"/>
  <c r="M17" i="1"/>
  <c r="M15" i="1"/>
  <c r="M5" i="1"/>
  <c r="M7" i="1"/>
  <c r="M4" i="1"/>
  <c r="K19" i="1" l="1"/>
  <c r="K24" i="1"/>
  <c r="K22" i="1"/>
  <c r="K20" i="1"/>
  <c r="K18" i="1"/>
  <c r="K16" i="1"/>
  <c r="K17" i="1"/>
  <c r="K4" i="1" l="1"/>
  <c r="K7" i="1"/>
  <c r="K9" i="1"/>
  <c r="K5" i="1"/>
  <c r="K10" i="1"/>
  <c r="K11" i="1"/>
  <c r="K12" i="1"/>
  <c r="K8" i="1"/>
</calcChain>
</file>

<file path=xl/sharedStrings.xml><?xml version="1.0" encoding="utf-8"?>
<sst xmlns="http://schemas.openxmlformats.org/spreadsheetml/2006/main" count="204" uniqueCount="99">
  <si>
    <t>Csoport név</t>
  </si>
  <si>
    <t>Nyilvántartási szám</t>
  </si>
  <si>
    <t>Készítmény megnevezése</t>
  </si>
  <si>
    <t>Kiszerelési egység</t>
  </si>
  <si>
    <t>ATC-kód</t>
  </si>
  <si>
    <t>Hatóanyag</t>
  </si>
  <si>
    <t>Termelői ár (Ft)</t>
  </si>
  <si>
    <t>Bruttó fogyasztói ár (Ft)</t>
  </si>
  <si>
    <t>Terápiás napok száma (DOT)</t>
  </si>
  <si>
    <t>Napi terápiás költség (Ft)</t>
  </si>
  <si>
    <t>Kiemelt támogatásra vonatkozó paraméterek</t>
  </si>
  <si>
    <t>Forgalmazó</t>
  </si>
  <si>
    <t>Forg. Eng. jogosult</t>
  </si>
  <si>
    <t>4 havi DOT forg</t>
  </si>
  <si>
    <t>DOT%</t>
  </si>
  <si>
    <t>Kimelt támogatási kategória (%)</t>
  </si>
  <si>
    <t>Kiemelt támogatási összeg (Ft)</t>
  </si>
  <si>
    <t>Térítési díj kiemelt támogatás esetén (Ft)</t>
  </si>
  <si>
    <t>Vonatkozó indikációs pont (Eü. pont)</t>
  </si>
  <si>
    <t>TTT</t>
  </si>
  <si>
    <t>L02AE EÜ100 1</t>
  </si>
  <si>
    <t>1x előretöltött fecskendőben</t>
  </si>
  <si>
    <t>L02AE02</t>
  </si>
  <si>
    <t>leuprorelin</t>
  </si>
  <si>
    <t>8/h1, 8/h2.</t>
  </si>
  <si>
    <t>Sandoz Hungária Kereskedelmi Kft.</t>
  </si>
  <si>
    <t>OGYI-T-23209/01</t>
  </si>
  <si>
    <t>ZILDALIS 3,6 MG IMPLANTÁTUM ELŐRETÖLTÖTT FECSKENDŐBEN</t>
  </si>
  <si>
    <t>L02AE03</t>
  </si>
  <si>
    <t>goserelin</t>
  </si>
  <si>
    <t>8/c, 8/h1, 8/h2, 24</t>
  </si>
  <si>
    <t>TEVA Gyógyszergyár Zrt.</t>
  </si>
  <si>
    <t>OGYI-T-22202/01</t>
  </si>
  <si>
    <t>POLITRATE DEPOT 3,75 MG POR ÉS OLDÓSZER RETARD SZUSZPENZIÓS INJEKCIÓHOZ</t>
  </si>
  <si>
    <t>1x injekciós üvegben +oldószert tart.előretöltött fecskendő+1 db. illesztő szerkezet+1 db.steril tű</t>
  </si>
  <si>
    <t>Richter Gedeon Vegyészeti Gyár NyRt.</t>
  </si>
  <si>
    <t>OGYI-T-22933/01</t>
  </si>
  <si>
    <t>RESELIGO 3,6 MG IMPLANTÁTUM ELŐRETÖLTÖTT FECSKENDŐBEN</t>
  </si>
  <si>
    <t>8/c, 8/h1, 24</t>
  </si>
  <si>
    <t>Aramis Pharma Kft.</t>
  </si>
  <si>
    <t>Alvogen IPCo S.ar.l</t>
  </si>
  <si>
    <t>OGYI-T-10009/03</t>
  </si>
  <si>
    <t>ELIGARD 7,5 MG POR ÉS OLDÓSZER OLDATOS INJEKCIÓHOZ</t>
  </si>
  <si>
    <t>1x tálcás csomogalásban</t>
  </si>
  <si>
    <t>8/h1</t>
  </si>
  <si>
    <t>OGYI-T-08169/01</t>
  </si>
  <si>
    <t>DIPHERELINE SR 3,75 MG POR ÉS OLDÓSZER RETARD SZUSZPENZIÓS INJEKCIÓHOZ</t>
  </si>
  <si>
    <t>1x porampulla+oldószerampulla</t>
  </si>
  <si>
    <t>L02AE04</t>
  </si>
  <si>
    <t>triptorelin</t>
  </si>
  <si>
    <t>8/h1, 24</t>
  </si>
  <si>
    <t>Ipsen Pharma SAS Magyarországi Kereskedelmi Képviselet</t>
  </si>
  <si>
    <t xml:space="preserve">Ipsen Pharma S.A.S </t>
  </si>
  <si>
    <t>OGYI-T-05310/01</t>
  </si>
  <si>
    <t>DECAPEPTYL DEPOT POR ÉS OLDÓSZER SZUSZPENZIÓS INJEKCIÓHOZ</t>
  </si>
  <si>
    <t>1x porampulla</t>
  </si>
  <si>
    <t>8/h1,24</t>
  </si>
  <si>
    <t>Ferring Magyarország Kft.</t>
  </si>
  <si>
    <t>OGYI-T-10040/01</t>
  </si>
  <si>
    <t>LUCRIN PDS DEPOT 3,75 MG POR ÉS OLDÓSZER SZUSZPENZIÓS INJEKCIÓHOZ ELŐRETÖLTÖTT FECSKENDŐBEN</t>
  </si>
  <si>
    <t>AbbVie Kft.</t>
  </si>
  <si>
    <t>OGYI-T-01976/01</t>
  </si>
  <si>
    <t>ZOLADEX DEPOT 3,6 MG IMPLANTÁTUM ELŐRETÖLTÖTT FECSKENDŐBEN</t>
  </si>
  <si>
    <t>AstraZeneca Kft.</t>
  </si>
  <si>
    <t>L02AE EÜ100 2</t>
  </si>
  <si>
    <t>8/h1, 8/h2</t>
  </si>
  <si>
    <t>OGYI-T-21283/02</t>
  </si>
  <si>
    <t>LEUPRORELIN SANDOZ 5 MG IMPLANTÁTUM</t>
  </si>
  <si>
    <t>OGYI-T-22202/02</t>
  </si>
  <si>
    <t>POLITRATE DEPOT 22,5 MG POR ÉS OLDÓSZER RETARD SZUSZPENZIÓS INJEKCIÓHOZ</t>
  </si>
  <si>
    <t>1x injekciós üvegben +oldószeres fecskendő+adapter+tű</t>
  </si>
  <si>
    <t>OGYI-T-22933/03</t>
  </si>
  <si>
    <t>RESELIGO 10,8 MG IMPLANTÁTUM ELŐRETÖLTÖTT FECSKENDŐBEN</t>
  </si>
  <si>
    <t>OGYI-T-10010/03</t>
  </si>
  <si>
    <t>ELIGARD 22,5 MG POR ÉS OLDÓSZER OLDATOS INJEKCIÓHOZ</t>
  </si>
  <si>
    <t>OGYI-T-10010/07</t>
  </si>
  <si>
    <t>ELIGARD 45 MG POR ÉS OLDÓSZER OLDATOS INJEKCIÓHOZ</t>
  </si>
  <si>
    <t>OGYI-T-09082/01</t>
  </si>
  <si>
    <t>DIPHERELINE SR 11,25 MG POR ÉS OLDÓSZER RETARD SZUSZPENZIÓS INJEKCIÓHOZ</t>
  </si>
  <si>
    <t>1x porampulla+oldószerampulla 1 porampulla+1 oldószer ampulla+szerelék</t>
  </si>
  <si>
    <t>OGYI-T-10040/02</t>
  </si>
  <si>
    <t>LUCRIN PDS DEPOT 11,25 MG POR ÉS OLDÓSZER SZUSZPENZIÓS INJEKCIÓHOZ ELŐRETÖLTÖTT FECSKENDŐBEN</t>
  </si>
  <si>
    <t>8/c,8/h1</t>
  </si>
  <si>
    <t>OGYI-T-01976/02</t>
  </si>
  <si>
    <t>ZOLADEX DEPOT 10,8 MG IMPLANTÁTUM ELŐRETÖLTÖTT FECSKENDŐBEN</t>
  </si>
  <si>
    <t>OGYI-T-23707/01</t>
  </si>
  <si>
    <t>LEUPRORELIN PHARMACENTER 11,25 MG IMPLANTÁTUM ELŐRETÖLTÖTT FECSKENDŐBEN</t>
  </si>
  <si>
    <t>1x előretöltött fecskendőben tasakban</t>
  </si>
  <si>
    <t>Pharmacenter Europe Kft.</t>
  </si>
  <si>
    <t>Goodwill Pharma Zrt.</t>
  </si>
  <si>
    <t>Recordati S.p.A.</t>
  </si>
  <si>
    <t>OGYI-T-10010/09</t>
  </si>
  <si>
    <t>1x tálcás csomogalásban előre összeszerelt fecskendőrendszert tartalmazó</t>
  </si>
  <si>
    <t>OGYI-T-10010/11</t>
  </si>
  <si>
    <t>OGYI-T-10010/15</t>
  </si>
  <si>
    <t>2024. szeptember kiemelt jogcím</t>
  </si>
  <si>
    <t>2024. október kiemelt jogcím</t>
  </si>
  <si>
    <t>2024. november kiemelt jogcím</t>
  </si>
  <si>
    <t>2024. december kiemelt jogcím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</si>
</sst>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.00\ _F_t_-;\-* #,##0.00\ _F_t_-;_-* &quot;-&quot;??\ _F_t_-;_-@_-"/>
    <numFmt numFmtId="165" formatCode="_-* #,##0\ _F_t_-;\-* #,##0\ _F_t_-;_-* &quot;-&quot;??\ _F_t_-;_-@_-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</font>
    <font>
      <b/>
      <sz val="10"/>
      <name val="Calibri"/>
      <family val="2"/>
      <charset val="238"/>
    </font>
    <font>
      <sz val="10"/>
      <color rgb="FF000000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</font>
    <font>
      <sz val="10"/>
      <name val="Arial"/>
      <family val="2"/>
      <charset val="238"/>
    </font>
    <font>
      <sz val="11"/>
      <color theme="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  <font>
      <sz val="10"/>
      <color theme="1"/>
      <name val="Arial"/>
      <family val="2"/>
      <charset val="238"/>
    </font>
    <font>
      <sz val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000000"/>
      </patternFill>
    </fill>
    <fill>
      <patternFill patternType="solid">
        <fgColor theme="9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13" fillId="3" borderId="0" applyNumberFormat="0" applyBorder="0" applyAlignment="0" applyProtection="0"/>
    <xf numFmtId="43" fontId="1" fillId="0" borderId="0" applyFont="0" applyFill="0" applyBorder="0" applyAlignment="0" applyProtection="0"/>
  </cellStyleXfs>
  <cellXfs count="100">
    <xf numFmtId="0" fontId="0" fillId="0" borderId="0" xfId="0"/>
    <xf numFmtId="0" fontId="4" fillId="0" borderId="0" xfId="0" applyFont="1"/>
    <xf numFmtId="0" fontId="5" fillId="0" borderId="6" xfId="0" applyFont="1" applyFill="1" applyBorder="1"/>
    <xf numFmtId="165" fontId="5" fillId="0" borderId="6" xfId="1" applyNumberFormat="1" applyFont="1" applyFill="1" applyBorder="1"/>
    <xf numFmtId="165" fontId="7" fillId="0" borderId="6" xfId="1" applyNumberFormat="1" applyFont="1" applyFill="1" applyBorder="1"/>
    <xf numFmtId="165" fontId="5" fillId="0" borderId="6" xfId="1" applyNumberFormat="1" applyFont="1" applyFill="1" applyBorder="1" applyAlignment="1">
      <alignment horizontal="right"/>
    </xf>
    <xf numFmtId="0" fontId="8" fillId="0" borderId="9" xfId="0" applyFont="1" applyFill="1" applyBorder="1"/>
    <xf numFmtId="165" fontId="7" fillId="0" borderId="9" xfId="1" applyNumberFormat="1" applyFont="1" applyFill="1" applyBorder="1"/>
    <xf numFmtId="0" fontId="8" fillId="0" borderId="6" xfId="0" applyFont="1" applyFill="1" applyBorder="1"/>
    <xf numFmtId="0" fontId="8" fillId="0" borderId="0" xfId="0" applyFont="1" applyFill="1" applyBorder="1"/>
    <xf numFmtId="0" fontId="9" fillId="0" borderId="6" xfId="0" applyFont="1" applyFill="1" applyBorder="1"/>
    <xf numFmtId="165" fontId="9" fillId="0" borderId="6" xfId="1" applyNumberFormat="1" applyFont="1" applyFill="1" applyBorder="1"/>
    <xf numFmtId="165" fontId="7" fillId="0" borderId="0" xfId="1" applyNumberFormat="1" applyFont="1" applyFill="1" applyBorder="1"/>
    <xf numFmtId="165" fontId="5" fillId="0" borderId="2" xfId="1" applyNumberFormat="1" applyFont="1" applyFill="1" applyBorder="1"/>
    <xf numFmtId="0" fontId="8" fillId="0" borderId="6" xfId="0" applyFont="1" applyBorder="1"/>
    <xf numFmtId="165" fontId="7" fillId="0" borderId="6" xfId="1" applyNumberFormat="1" applyFont="1" applyBorder="1"/>
    <xf numFmtId="165" fontId="10" fillId="0" borderId="6" xfId="1" applyNumberFormat="1" applyFont="1" applyFill="1" applyBorder="1"/>
    <xf numFmtId="10" fontId="10" fillId="0" borderId="6" xfId="2" applyNumberFormat="1" applyFont="1" applyFill="1" applyBorder="1"/>
    <xf numFmtId="10" fontId="10" fillId="0" borderId="9" xfId="2" applyNumberFormat="1" applyFont="1" applyFill="1" applyBorder="1"/>
    <xf numFmtId="165" fontId="5" fillId="0" borderId="10" xfId="1" applyNumberFormat="1" applyFont="1" applyFill="1" applyBorder="1"/>
    <xf numFmtId="165" fontId="10" fillId="0" borderId="6" xfId="0" applyNumberFormat="1" applyFont="1" applyBorder="1"/>
    <xf numFmtId="0" fontId="11" fillId="0" borderId="6" xfId="0" applyFont="1" applyFill="1" applyBorder="1"/>
    <xf numFmtId="0" fontId="5" fillId="0" borderId="6" xfId="3" applyFont="1" applyFill="1" applyBorder="1" applyAlignment="1"/>
    <xf numFmtId="0" fontId="5" fillId="0" borderId="6" xfId="3" applyNumberFormat="1" applyFont="1" applyFill="1" applyBorder="1" applyAlignment="1"/>
    <xf numFmtId="0" fontId="6" fillId="0" borderId="6" xfId="0" applyFont="1" applyFill="1" applyBorder="1"/>
    <xf numFmtId="0" fontId="5" fillId="0" borderId="6" xfId="0" applyFont="1" applyBorder="1"/>
    <xf numFmtId="165" fontId="10" fillId="0" borderId="10" xfId="1" applyNumberFormat="1" applyFont="1" applyFill="1" applyBorder="1"/>
    <xf numFmtId="0" fontId="5" fillId="0" borderId="10" xfId="0" applyFont="1" applyFill="1" applyBorder="1"/>
    <xf numFmtId="165" fontId="9" fillId="0" borderId="6" xfId="1" applyNumberFormat="1" applyFont="1" applyFill="1" applyBorder="1" applyAlignment="1">
      <alignment horizontal="center"/>
    </xf>
    <xf numFmtId="164" fontId="9" fillId="0" borderId="6" xfId="1" applyNumberFormat="1" applyFont="1" applyFill="1" applyBorder="1" applyAlignment="1">
      <alignment horizontal="center"/>
    </xf>
    <xf numFmtId="165" fontId="7" fillId="0" borderId="6" xfId="1" applyNumberFormat="1" applyFont="1" applyFill="1" applyBorder="1" applyAlignment="1">
      <alignment horizontal="center"/>
    </xf>
    <xf numFmtId="164" fontId="9" fillId="0" borderId="10" xfId="1" applyNumberFormat="1" applyFont="1" applyFill="1" applyBorder="1" applyAlignment="1">
      <alignment horizontal="center"/>
    </xf>
    <xf numFmtId="165" fontId="7" fillId="0" borderId="9" xfId="1" applyNumberFormat="1" applyFont="1" applyFill="1" applyBorder="1" applyAlignment="1">
      <alignment horizontal="center"/>
    </xf>
    <xf numFmtId="165" fontId="9" fillId="0" borderId="9" xfId="1" applyNumberFormat="1" applyFont="1" applyFill="1" applyBorder="1" applyAlignment="1">
      <alignment horizontal="center"/>
    </xf>
    <xf numFmtId="164" fontId="9" fillId="0" borderId="9" xfId="1" applyNumberFormat="1" applyFont="1" applyFill="1" applyBorder="1" applyAlignment="1">
      <alignment horizontal="center"/>
    </xf>
    <xf numFmtId="165" fontId="7" fillId="0" borderId="0" xfId="1" applyNumberFormat="1" applyFont="1" applyFill="1" applyBorder="1" applyAlignment="1">
      <alignment horizontal="center"/>
    </xf>
    <xf numFmtId="164" fontId="9" fillId="0" borderId="2" xfId="1" applyNumberFormat="1" applyFont="1" applyFill="1" applyBorder="1" applyAlignment="1">
      <alignment horizontal="center"/>
    </xf>
    <xf numFmtId="0" fontId="0" fillId="0" borderId="0" xfId="0" applyFont="1" applyFill="1" applyAlignment="1">
      <alignment horizontal="center"/>
    </xf>
    <xf numFmtId="165" fontId="7" fillId="0" borderId="10" xfId="1" applyNumberFormat="1" applyFont="1" applyFill="1" applyBorder="1" applyAlignment="1">
      <alignment horizontal="center"/>
    </xf>
    <xf numFmtId="165" fontId="10" fillId="0" borderId="9" xfId="1" applyNumberFormat="1" applyFont="1" applyFill="1" applyBorder="1"/>
    <xf numFmtId="0" fontId="11" fillId="0" borderId="2" xfId="0" applyFont="1" applyFill="1" applyBorder="1"/>
    <xf numFmtId="165" fontId="7" fillId="0" borderId="2" xfId="1" applyNumberFormat="1" applyFont="1" applyFill="1" applyBorder="1" applyAlignment="1">
      <alignment horizontal="center"/>
    </xf>
    <xf numFmtId="0" fontId="5" fillId="0" borderId="2" xfId="3" applyFont="1" applyFill="1" applyBorder="1" applyAlignment="1"/>
    <xf numFmtId="165" fontId="10" fillId="0" borderId="2" xfId="1" applyNumberFormat="1" applyFont="1" applyFill="1" applyBorder="1"/>
    <xf numFmtId="165" fontId="7" fillId="0" borderId="6" xfId="1" applyNumberFormat="1" applyFont="1" applyFill="1" applyBorder="1" applyAlignment="1">
      <alignment horizontal="right"/>
    </xf>
    <xf numFmtId="165" fontId="7" fillId="0" borderId="9" xfId="1" applyNumberFormat="1" applyFont="1" applyFill="1" applyBorder="1" applyAlignment="1">
      <alignment horizontal="right"/>
    </xf>
    <xf numFmtId="165" fontId="5" fillId="0" borderId="10" xfId="1" applyNumberFormat="1" applyFont="1" applyFill="1" applyBorder="1" applyAlignment="1">
      <alignment horizontal="right"/>
    </xf>
    <xf numFmtId="10" fontId="10" fillId="0" borderId="10" xfId="2" applyNumberFormat="1" applyFont="1" applyFill="1" applyBorder="1"/>
    <xf numFmtId="0" fontId="5" fillId="0" borderId="10" xfId="3" applyFont="1" applyFill="1" applyBorder="1" applyAlignment="1"/>
    <xf numFmtId="0" fontId="5" fillId="0" borderId="10" xfId="3" applyNumberFormat="1" applyFont="1" applyFill="1" applyBorder="1" applyAlignment="1"/>
    <xf numFmtId="165" fontId="9" fillId="0" borderId="10" xfId="1" applyNumberFormat="1" applyFont="1" applyFill="1" applyBorder="1" applyAlignment="1">
      <alignment horizontal="center"/>
    </xf>
    <xf numFmtId="0" fontId="9" fillId="0" borderId="7" xfId="0" applyFont="1" applyFill="1" applyBorder="1"/>
    <xf numFmtId="165" fontId="9" fillId="0" borderId="7" xfId="1" applyNumberFormat="1" applyFont="1" applyFill="1" applyBorder="1" applyAlignment="1">
      <alignment horizontal="center"/>
    </xf>
    <xf numFmtId="164" fontId="9" fillId="0" borderId="7" xfId="1" applyNumberFormat="1" applyFont="1" applyFill="1" applyBorder="1" applyAlignment="1">
      <alignment horizontal="center"/>
    </xf>
    <xf numFmtId="165" fontId="7" fillId="0" borderId="7" xfId="1" applyNumberFormat="1" applyFont="1" applyFill="1" applyBorder="1" applyAlignment="1">
      <alignment horizontal="right"/>
    </xf>
    <xf numFmtId="165" fontId="9" fillId="0" borderId="7" xfId="1" applyNumberFormat="1" applyFont="1" applyFill="1" applyBorder="1"/>
    <xf numFmtId="0" fontId="7" fillId="0" borderId="7" xfId="0" applyFont="1" applyBorder="1"/>
    <xf numFmtId="0" fontId="2" fillId="2" borderId="2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0" fillId="0" borderId="0" xfId="0" applyFont="1" applyBorder="1"/>
    <xf numFmtId="10" fontId="10" fillId="0" borderId="7" xfId="2" applyNumberFormat="1" applyFont="1" applyFill="1" applyBorder="1"/>
    <xf numFmtId="165" fontId="10" fillId="0" borderId="7" xfId="1" applyNumberFormat="1" applyFont="1" applyFill="1" applyBorder="1"/>
    <xf numFmtId="165" fontId="14" fillId="0" borderId="2" xfId="1" applyNumberFormat="1" applyFont="1" applyFill="1" applyBorder="1"/>
    <xf numFmtId="10" fontId="14" fillId="0" borderId="2" xfId="2" applyNumberFormat="1" applyFont="1" applyFill="1" applyBorder="1"/>
    <xf numFmtId="10" fontId="14" fillId="0" borderId="6" xfId="2" applyNumberFormat="1" applyFont="1" applyFill="1" applyBorder="1"/>
    <xf numFmtId="10" fontId="14" fillId="0" borderId="9" xfId="2" applyNumberFormat="1" applyFont="1" applyFill="1" applyBorder="1"/>
    <xf numFmtId="0" fontId="15" fillId="0" borderId="0" xfId="0" applyFont="1"/>
    <xf numFmtId="0" fontId="0" fillId="0" borderId="0" xfId="0" applyFont="1"/>
    <xf numFmtId="0" fontId="10" fillId="0" borderId="0" xfId="0" applyFont="1"/>
    <xf numFmtId="0" fontId="10" fillId="0" borderId="11" xfId="0" applyFont="1" applyBorder="1"/>
    <xf numFmtId="0" fontId="10" fillId="0" borderId="0" xfId="0" applyFont="1" applyBorder="1"/>
    <xf numFmtId="0" fontId="0" fillId="0" borderId="0" xfId="0" applyFont="1" applyFill="1"/>
    <xf numFmtId="165" fontId="4" fillId="0" borderId="6" xfId="1" applyNumberFormat="1" applyFont="1" applyFill="1" applyBorder="1"/>
    <xf numFmtId="165" fontId="4" fillId="0" borderId="10" xfId="1" applyNumberFormat="1" applyFont="1" applyFill="1" applyBorder="1"/>
    <xf numFmtId="165" fontId="4" fillId="0" borderId="9" xfId="1" applyNumberFormat="1" applyFont="1" applyFill="1" applyBorder="1"/>
    <xf numFmtId="165" fontId="16" fillId="0" borderId="7" xfId="4" applyNumberFormat="1" applyFont="1" applyFill="1" applyBorder="1" applyAlignment="1">
      <alignment horizontal="center"/>
    </xf>
    <xf numFmtId="165" fontId="16" fillId="0" borderId="6" xfId="4" applyNumberFormat="1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165" fontId="12" fillId="0" borderId="2" xfId="1" applyNumberFormat="1" applyFont="1" applyFill="1" applyBorder="1" applyAlignment="1">
      <alignment horizontal="center" vertical="center" wrapText="1"/>
    </xf>
    <xf numFmtId="165" fontId="12" fillId="0" borderId="7" xfId="1" applyNumberFormat="1" applyFont="1" applyFill="1" applyBorder="1" applyAlignment="1">
      <alignment horizontal="center" vertical="center" wrapText="1"/>
    </xf>
    <xf numFmtId="165" fontId="12" fillId="0" borderId="9" xfId="1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165" fontId="2" fillId="4" borderId="2" xfId="5" applyNumberFormat="1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165" fontId="2" fillId="2" borderId="2" xfId="1" applyNumberFormat="1" applyFont="1" applyFill="1" applyBorder="1" applyAlignment="1">
      <alignment horizontal="center" vertical="center" wrapText="1"/>
    </xf>
    <xf numFmtId="165" fontId="2" fillId="2" borderId="7" xfId="1" applyNumberFormat="1" applyFont="1" applyFill="1" applyBorder="1" applyAlignment="1">
      <alignment horizontal="center" vertical="center" wrapText="1"/>
    </xf>
    <xf numFmtId="165" fontId="2" fillId="2" borderId="9" xfId="1" applyNumberFormat="1" applyFont="1" applyFill="1" applyBorder="1" applyAlignment="1">
      <alignment horizontal="center" vertical="center" wrapText="1"/>
    </xf>
    <xf numFmtId="165" fontId="2" fillId="4" borderId="2" xfId="5" applyNumberFormat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</cellXfs>
  <cellStyles count="6">
    <cellStyle name="Ezres" xfId="1" builtinId="3"/>
    <cellStyle name="Ezres 3" xfId="5"/>
    <cellStyle name="Jelölőszín 6" xfId="4" builtinId="49"/>
    <cellStyle name="Normál" xfId="0" builtinId="0"/>
    <cellStyle name="Normál_Munka1" xfId="3"/>
    <cellStyle name="Százalék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L02AE_felulvizsgalat_2025401_020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  <sheetName val="Munka2"/>
    </sheetNames>
    <sheetDataSet>
      <sheetData sheetId="0"/>
      <sheetData sheetId="1">
        <row r="2">
          <cell r="A2">
            <v>210037506</v>
          </cell>
          <cell r="B2">
            <v>2858</v>
          </cell>
        </row>
        <row r="3">
          <cell r="A3">
            <v>210043094</v>
          </cell>
          <cell r="B3">
            <v>17</v>
          </cell>
        </row>
        <row r="4">
          <cell r="A4">
            <v>210048874</v>
          </cell>
          <cell r="B4">
            <v>51</v>
          </cell>
        </row>
        <row r="5">
          <cell r="A5">
            <v>210145692</v>
          </cell>
          <cell r="B5">
            <v>81</v>
          </cell>
        </row>
        <row r="6">
          <cell r="A6">
            <v>210168705</v>
          </cell>
          <cell r="B6">
            <v>122</v>
          </cell>
        </row>
        <row r="7">
          <cell r="A7">
            <v>210214726</v>
          </cell>
          <cell r="B7">
            <v>232</v>
          </cell>
        </row>
        <row r="8">
          <cell r="A8">
            <v>210214734</v>
          </cell>
          <cell r="B8">
            <v>111</v>
          </cell>
        </row>
        <row r="9">
          <cell r="A9">
            <v>210230706</v>
          </cell>
          <cell r="B9">
            <v>2</v>
          </cell>
        </row>
        <row r="10">
          <cell r="A10">
            <v>210230756</v>
          </cell>
          <cell r="B10">
            <v>273</v>
          </cell>
        </row>
        <row r="11">
          <cell r="A11">
            <v>210230764</v>
          </cell>
          <cell r="B11">
            <v>27</v>
          </cell>
        </row>
        <row r="12">
          <cell r="A12">
            <v>210391138</v>
          </cell>
          <cell r="B12">
            <v>961.01230099999998</v>
          </cell>
        </row>
        <row r="13">
          <cell r="A13">
            <v>210419106</v>
          </cell>
          <cell r="B13">
            <v>80</v>
          </cell>
        </row>
        <row r="14">
          <cell r="A14">
            <v>210622335</v>
          </cell>
          <cell r="B14">
            <v>102</v>
          </cell>
        </row>
        <row r="15">
          <cell r="A15">
            <v>210719823</v>
          </cell>
          <cell r="B15">
            <v>1747</v>
          </cell>
        </row>
        <row r="16">
          <cell r="A16">
            <v>210722630</v>
          </cell>
          <cell r="B16">
            <v>31</v>
          </cell>
        </row>
        <row r="17">
          <cell r="A17">
            <v>210730544</v>
          </cell>
          <cell r="B17">
            <v>974</v>
          </cell>
        </row>
        <row r="18">
          <cell r="A18">
            <v>210730560</v>
          </cell>
          <cell r="B18">
            <v>725</v>
          </cell>
        </row>
        <row r="19">
          <cell r="A19">
            <v>210816748</v>
          </cell>
          <cell r="B19">
            <v>39</v>
          </cell>
        </row>
        <row r="20">
          <cell r="A20">
            <v>210884343</v>
          </cell>
          <cell r="B20">
            <v>657</v>
          </cell>
        </row>
        <row r="21">
          <cell r="A21">
            <v>210942604</v>
          </cell>
          <cell r="B21">
            <v>3</v>
          </cell>
        </row>
        <row r="22">
          <cell r="A22">
            <v>210942620</v>
          </cell>
          <cell r="B22">
            <v>172</v>
          </cell>
        </row>
        <row r="23">
          <cell r="A23">
            <v>210942646</v>
          </cell>
          <cell r="B23">
            <v>8</v>
          </cell>
        </row>
        <row r="24">
          <cell r="A24">
            <v>270927834</v>
          </cell>
          <cell r="B24">
            <v>1</v>
          </cell>
        </row>
        <row r="26">
          <cell r="A26">
            <v>210037506</v>
          </cell>
          <cell r="B26">
            <v>3112</v>
          </cell>
        </row>
        <row r="27">
          <cell r="A27">
            <v>210043094</v>
          </cell>
          <cell r="B27">
            <v>14</v>
          </cell>
        </row>
        <row r="28">
          <cell r="A28">
            <v>210048874</v>
          </cell>
          <cell r="B28">
            <v>47</v>
          </cell>
        </row>
        <row r="29">
          <cell r="A29">
            <v>210145692</v>
          </cell>
          <cell r="B29">
            <v>64</v>
          </cell>
        </row>
        <row r="30">
          <cell r="A30">
            <v>210168705</v>
          </cell>
          <cell r="B30">
            <v>135</v>
          </cell>
        </row>
        <row r="31">
          <cell r="A31">
            <v>210214726</v>
          </cell>
          <cell r="B31">
            <v>260</v>
          </cell>
        </row>
        <row r="32">
          <cell r="A32">
            <v>210214734</v>
          </cell>
          <cell r="B32">
            <v>93</v>
          </cell>
        </row>
        <row r="33">
          <cell r="A33">
            <v>210230706</v>
          </cell>
          <cell r="B33">
            <v>2</v>
          </cell>
        </row>
        <row r="34">
          <cell r="A34">
            <v>210230756</v>
          </cell>
          <cell r="B34">
            <v>306</v>
          </cell>
        </row>
        <row r="35">
          <cell r="A35">
            <v>210230764</v>
          </cell>
          <cell r="B35">
            <v>64</v>
          </cell>
        </row>
        <row r="36">
          <cell r="A36">
            <v>210391138</v>
          </cell>
          <cell r="B36">
            <v>1005.864703</v>
          </cell>
        </row>
        <row r="37">
          <cell r="A37">
            <v>210419106</v>
          </cell>
          <cell r="B37">
            <v>97</v>
          </cell>
        </row>
        <row r="38">
          <cell r="A38">
            <v>210622335</v>
          </cell>
          <cell r="B38">
            <v>113</v>
          </cell>
        </row>
        <row r="39">
          <cell r="A39">
            <v>210719823</v>
          </cell>
          <cell r="B39">
            <v>1917</v>
          </cell>
        </row>
        <row r="40">
          <cell r="A40">
            <v>210722630</v>
          </cell>
          <cell r="B40">
            <v>25</v>
          </cell>
        </row>
        <row r="41">
          <cell r="A41">
            <v>210730544</v>
          </cell>
          <cell r="B41">
            <v>989</v>
          </cell>
        </row>
        <row r="42">
          <cell r="A42">
            <v>210730560</v>
          </cell>
          <cell r="B42">
            <v>750</v>
          </cell>
        </row>
        <row r="43">
          <cell r="A43">
            <v>210816748</v>
          </cell>
          <cell r="B43">
            <v>42</v>
          </cell>
        </row>
        <row r="44">
          <cell r="A44">
            <v>210884343</v>
          </cell>
          <cell r="B44">
            <v>732</v>
          </cell>
        </row>
        <row r="45">
          <cell r="A45">
            <v>210942604</v>
          </cell>
          <cell r="B45">
            <v>1</v>
          </cell>
        </row>
        <row r="46">
          <cell r="A46">
            <v>210942620</v>
          </cell>
          <cell r="B46">
            <v>158</v>
          </cell>
        </row>
        <row r="47">
          <cell r="A47">
            <v>210942646</v>
          </cell>
          <cell r="B47">
            <v>22</v>
          </cell>
        </row>
        <row r="49">
          <cell r="A49">
            <v>210037506</v>
          </cell>
          <cell r="B49">
            <v>2672</v>
          </cell>
        </row>
        <row r="50">
          <cell r="A50">
            <v>210043094</v>
          </cell>
          <cell r="B50">
            <v>18</v>
          </cell>
        </row>
        <row r="51">
          <cell r="A51">
            <v>210048874</v>
          </cell>
          <cell r="B51">
            <v>42</v>
          </cell>
        </row>
        <row r="52">
          <cell r="A52">
            <v>210145692</v>
          </cell>
          <cell r="B52">
            <v>53</v>
          </cell>
        </row>
        <row r="53">
          <cell r="A53">
            <v>210168705</v>
          </cell>
          <cell r="B53">
            <v>153</v>
          </cell>
        </row>
        <row r="54">
          <cell r="A54">
            <v>210214726</v>
          </cell>
          <cell r="B54">
            <v>222</v>
          </cell>
        </row>
        <row r="55">
          <cell r="A55">
            <v>210214734</v>
          </cell>
          <cell r="B55">
            <v>108</v>
          </cell>
        </row>
        <row r="56">
          <cell r="A56">
            <v>210230706</v>
          </cell>
          <cell r="B56">
            <v>2</v>
          </cell>
        </row>
        <row r="57">
          <cell r="A57">
            <v>210230756</v>
          </cell>
          <cell r="B57">
            <v>241</v>
          </cell>
        </row>
        <row r="58">
          <cell r="A58">
            <v>210230764</v>
          </cell>
          <cell r="B58">
            <v>42</v>
          </cell>
        </row>
        <row r="59">
          <cell r="A59">
            <v>210391138</v>
          </cell>
          <cell r="B59">
            <v>634.02506400000004</v>
          </cell>
        </row>
        <row r="60">
          <cell r="A60">
            <v>210419106</v>
          </cell>
          <cell r="B60">
            <v>78</v>
          </cell>
        </row>
        <row r="61">
          <cell r="A61">
            <v>210622335</v>
          </cell>
          <cell r="B61">
            <v>157</v>
          </cell>
        </row>
        <row r="62">
          <cell r="A62">
            <v>210719823</v>
          </cell>
          <cell r="B62">
            <v>1709</v>
          </cell>
        </row>
        <row r="63">
          <cell r="A63">
            <v>210722630</v>
          </cell>
          <cell r="B63">
            <v>32</v>
          </cell>
        </row>
        <row r="64">
          <cell r="A64">
            <v>210730544</v>
          </cell>
          <cell r="B64">
            <v>907</v>
          </cell>
        </row>
        <row r="65">
          <cell r="A65">
            <v>210730560</v>
          </cell>
          <cell r="B65">
            <v>658</v>
          </cell>
        </row>
        <row r="66">
          <cell r="A66">
            <v>210816748</v>
          </cell>
          <cell r="B66">
            <v>36</v>
          </cell>
        </row>
        <row r="67">
          <cell r="A67">
            <v>210884343</v>
          </cell>
          <cell r="B67">
            <v>647</v>
          </cell>
        </row>
        <row r="68">
          <cell r="A68">
            <v>210942620</v>
          </cell>
          <cell r="B68">
            <v>114</v>
          </cell>
        </row>
        <row r="69">
          <cell r="A69">
            <v>210942646</v>
          </cell>
          <cell r="B69">
            <v>15</v>
          </cell>
        </row>
        <row r="71">
          <cell r="A71">
            <v>210037506</v>
          </cell>
          <cell r="B71">
            <v>2754</v>
          </cell>
        </row>
        <row r="72">
          <cell r="A72">
            <v>210043094</v>
          </cell>
          <cell r="B72">
            <v>19</v>
          </cell>
        </row>
        <row r="73">
          <cell r="A73">
            <v>210048874</v>
          </cell>
          <cell r="B73">
            <v>47</v>
          </cell>
        </row>
        <row r="74">
          <cell r="A74">
            <v>210145692</v>
          </cell>
          <cell r="B74">
            <v>39</v>
          </cell>
        </row>
        <row r="75">
          <cell r="A75">
            <v>210168705</v>
          </cell>
          <cell r="B75">
            <v>109</v>
          </cell>
        </row>
        <row r="76">
          <cell r="A76">
            <v>210214726</v>
          </cell>
          <cell r="B76">
            <v>210</v>
          </cell>
        </row>
        <row r="77">
          <cell r="A77">
            <v>210214734</v>
          </cell>
          <cell r="B77">
            <v>70</v>
          </cell>
        </row>
        <row r="78">
          <cell r="A78">
            <v>210230706</v>
          </cell>
          <cell r="B78">
            <v>2</v>
          </cell>
        </row>
        <row r="79">
          <cell r="A79">
            <v>210230756</v>
          </cell>
          <cell r="B79">
            <v>191</v>
          </cell>
        </row>
        <row r="80">
          <cell r="A80">
            <v>210230764</v>
          </cell>
          <cell r="B80">
            <v>54</v>
          </cell>
        </row>
        <row r="81">
          <cell r="A81">
            <v>210391138</v>
          </cell>
          <cell r="B81">
            <v>442.002702</v>
          </cell>
        </row>
        <row r="82">
          <cell r="A82">
            <v>210419106</v>
          </cell>
          <cell r="B82">
            <v>57</v>
          </cell>
        </row>
        <row r="83">
          <cell r="A83">
            <v>210622335</v>
          </cell>
          <cell r="B83">
            <v>199</v>
          </cell>
        </row>
        <row r="84">
          <cell r="A84">
            <v>210719823</v>
          </cell>
          <cell r="B84">
            <v>1632</v>
          </cell>
        </row>
        <row r="85">
          <cell r="A85">
            <v>210722630</v>
          </cell>
          <cell r="B85">
            <v>37</v>
          </cell>
        </row>
        <row r="86">
          <cell r="A86">
            <v>210730544</v>
          </cell>
          <cell r="B86">
            <v>827</v>
          </cell>
        </row>
        <row r="87">
          <cell r="A87">
            <v>210730560</v>
          </cell>
          <cell r="B87">
            <v>610</v>
          </cell>
        </row>
        <row r="88">
          <cell r="A88">
            <v>210816748</v>
          </cell>
          <cell r="B88">
            <v>29</v>
          </cell>
        </row>
        <row r="89">
          <cell r="A89">
            <v>210884343</v>
          </cell>
          <cell r="B89">
            <v>605</v>
          </cell>
        </row>
        <row r="90">
          <cell r="A90">
            <v>210942604</v>
          </cell>
          <cell r="B90">
            <v>1</v>
          </cell>
        </row>
        <row r="91">
          <cell r="A91">
            <v>210942620</v>
          </cell>
          <cell r="B91">
            <v>166</v>
          </cell>
        </row>
        <row r="92">
          <cell r="A92">
            <v>210942646</v>
          </cell>
          <cell r="B92">
            <v>23</v>
          </cell>
        </row>
        <row r="93">
          <cell r="A93">
            <v>270927834</v>
          </cell>
          <cell r="B93">
            <v>1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A1:W26"/>
  <sheetViews>
    <sheetView tabSelected="1" topLeftCell="N1" zoomScaleNormal="100" workbookViewId="0">
      <selection activeCell="V9" sqref="V9"/>
    </sheetView>
  </sheetViews>
  <sheetFormatPr defaultRowHeight="15" x14ac:dyDescent="0.25"/>
  <cols>
    <col min="1" max="1" width="12.7109375" bestFit="1" customWidth="1"/>
    <col min="2" max="2" width="18.85546875" bestFit="1" customWidth="1"/>
    <col min="3" max="3" width="10" bestFit="1" customWidth="1"/>
    <col min="4" max="4" width="65.42578125" customWidth="1"/>
    <col min="5" max="5" width="30.85546875" customWidth="1"/>
    <col min="6" max="6" width="8.5703125" customWidth="1"/>
    <col min="7" max="7" width="10.7109375" bestFit="1" customWidth="1"/>
    <col min="8" max="8" width="12.42578125" style="37" customWidth="1"/>
    <col min="9" max="9" width="16.140625" style="37" customWidth="1"/>
    <col min="10" max="11" width="13.7109375" style="37" customWidth="1"/>
    <col min="12" max="12" width="17.85546875" customWidth="1"/>
    <col min="13" max="14" width="19" customWidth="1"/>
    <col min="15" max="15" width="21.140625" style="1" customWidth="1"/>
    <col min="16" max="16" width="28.28515625" customWidth="1"/>
    <col min="17" max="17" width="24.28515625" customWidth="1"/>
    <col min="18" max="18" width="13.42578125" bestFit="1" customWidth="1"/>
    <col min="19" max="19" width="11.7109375" bestFit="1" customWidth="1"/>
    <col min="20" max="21" width="11.5703125" bestFit="1" customWidth="1"/>
    <col min="22" max="22" width="15.7109375" bestFit="1" customWidth="1"/>
    <col min="23" max="23" width="8.140625" bestFit="1" customWidth="1"/>
  </cols>
  <sheetData>
    <row r="1" spans="1:23" s="66" customFormat="1" ht="12.75" customHeight="1" x14ac:dyDescent="0.2">
      <c r="A1" s="80" t="s">
        <v>0</v>
      </c>
      <c r="B1" s="77" t="s">
        <v>1</v>
      </c>
      <c r="C1" s="57"/>
      <c r="D1" s="77" t="s">
        <v>2</v>
      </c>
      <c r="E1" s="77" t="s">
        <v>3</v>
      </c>
      <c r="F1" s="77" t="s">
        <v>4</v>
      </c>
      <c r="G1" s="77" t="s">
        <v>5</v>
      </c>
      <c r="H1" s="82" t="s">
        <v>6</v>
      </c>
      <c r="I1" s="82" t="s">
        <v>7</v>
      </c>
      <c r="J1" s="85" t="s">
        <v>8</v>
      </c>
      <c r="K1" s="82" t="s">
        <v>9</v>
      </c>
      <c r="L1" s="97" t="s">
        <v>10</v>
      </c>
      <c r="M1" s="98"/>
      <c r="N1" s="98"/>
      <c r="O1" s="99"/>
      <c r="P1" s="77" t="s">
        <v>11</v>
      </c>
      <c r="Q1" s="94" t="s">
        <v>12</v>
      </c>
      <c r="R1" s="88" t="s">
        <v>95</v>
      </c>
      <c r="S1" s="88" t="s">
        <v>96</v>
      </c>
      <c r="T1" s="88" t="s">
        <v>97</v>
      </c>
      <c r="U1" s="88" t="s">
        <v>98</v>
      </c>
      <c r="V1" s="91" t="s">
        <v>13</v>
      </c>
      <c r="W1" s="91" t="s">
        <v>14</v>
      </c>
    </row>
    <row r="2" spans="1:23" s="66" customFormat="1" ht="12.75" customHeight="1" x14ac:dyDescent="0.2">
      <c r="A2" s="80"/>
      <c r="B2" s="78"/>
      <c r="C2" s="58"/>
      <c r="D2" s="78"/>
      <c r="E2" s="78"/>
      <c r="F2" s="78"/>
      <c r="G2" s="78"/>
      <c r="H2" s="83"/>
      <c r="I2" s="83"/>
      <c r="J2" s="86"/>
      <c r="K2" s="83"/>
      <c r="L2" s="77" t="s">
        <v>15</v>
      </c>
      <c r="M2" s="77" t="s">
        <v>16</v>
      </c>
      <c r="N2" s="77" t="s">
        <v>17</v>
      </c>
      <c r="O2" s="77" t="s">
        <v>18</v>
      </c>
      <c r="P2" s="78"/>
      <c r="Q2" s="95"/>
      <c r="R2" s="89"/>
      <c r="S2" s="89"/>
      <c r="T2" s="89"/>
      <c r="U2" s="89"/>
      <c r="V2" s="92"/>
      <c r="W2" s="92"/>
    </row>
    <row r="3" spans="1:23" s="66" customFormat="1" ht="12.75" customHeight="1" x14ac:dyDescent="0.2">
      <c r="A3" s="81"/>
      <c r="B3" s="79"/>
      <c r="C3" s="58" t="s">
        <v>19</v>
      </c>
      <c r="D3" s="79"/>
      <c r="E3" s="79"/>
      <c r="F3" s="79"/>
      <c r="G3" s="79"/>
      <c r="H3" s="84"/>
      <c r="I3" s="84"/>
      <c r="J3" s="87"/>
      <c r="K3" s="84"/>
      <c r="L3" s="79"/>
      <c r="M3" s="79"/>
      <c r="N3" s="79"/>
      <c r="O3" s="79"/>
      <c r="P3" s="79"/>
      <c r="Q3" s="96"/>
      <c r="R3" s="90"/>
      <c r="S3" s="90"/>
      <c r="T3" s="90"/>
      <c r="U3" s="90"/>
      <c r="V3" s="93"/>
      <c r="W3" s="93"/>
    </row>
    <row r="4" spans="1:23" s="67" customFormat="1" x14ac:dyDescent="0.25">
      <c r="A4" s="24" t="s">
        <v>20</v>
      </c>
      <c r="B4" s="25" t="s">
        <v>26</v>
      </c>
      <c r="C4" s="25">
        <v>210816748</v>
      </c>
      <c r="D4" s="25" t="s">
        <v>27</v>
      </c>
      <c r="E4" s="25" t="s">
        <v>21</v>
      </c>
      <c r="F4" s="25" t="s">
        <v>28</v>
      </c>
      <c r="G4" s="25" t="s">
        <v>29</v>
      </c>
      <c r="H4" s="30">
        <v>18798</v>
      </c>
      <c r="I4" s="30">
        <v>21646</v>
      </c>
      <c r="J4" s="28">
        <v>28</v>
      </c>
      <c r="K4" s="29">
        <f t="shared" ref="K4:K12" si="0">I4/J4</f>
        <v>773.07142857142856</v>
      </c>
      <c r="L4" s="2">
        <v>100</v>
      </c>
      <c r="M4" s="5">
        <f t="shared" ref="M4:M12" si="1">I4-N4</f>
        <v>21346</v>
      </c>
      <c r="N4" s="3">
        <v>300</v>
      </c>
      <c r="O4" s="25" t="s">
        <v>30</v>
      </c>
      <c r="P4" s="25" t="s">
        <v>31</v>
      </c>
      <c r="Q4" s="25" t="s">
        <v>31</v>
      </c>
      <c r="R4" s="72">
        <f>VLOOKUP(C4,[1]Munka2!$A$2:$B$24,2,0)*J4</f>
        <v>1092</v>
      </c>
      <c r="S4" s="72">
        <f>VLOOKUP($C4,[1]Munka2!$A$26:$B$47,2,0)*$J4</f>
        <v>1176</v>
      </c>
      <c r="T4" s="72">
        <f>VLOOKUP($C4,[1]Munka2!$A$49:$B$69,2,0)*$J4</f>
        <v>1008</v>
      </c>
      <c r="U4" s="72">
        <f>VLOOKUP($C4,[1]Munka2!$A$71:$B$94,2,0)*$J4</f>
        <v>812</v>
      </c>
      <c r="V4" s="16">
        <f t="shared" ref="V4:V12" si="2">SUM(R4:U4)</f>
        <v>4088</v>
      </c>
      <c r="W4" s="17">
        <f t="shared" ref="W4:W13" si="3">V4/$V$13</f>
        <v>8.8431253785584488E-3</v>
      </c>
    </row>
    <row r="5" spans="1:23" s="68" customFormat="1" x14ac:dyDescent="0.25">
      <c r="A5" s="40" t="s">
        <v>20</v>
      </c>
      <c r="B5" s="21" t="s">
        <v>41</v>
      </c>
      <c r="C5" s="21">
        <v>210230706</v>
      </c>
      <c r="D5" s="40" t="s">
        <v>42</v>
      </c>
      <c r="E5" s="40" t="s">
        <v>43</v>
      </c>
      <c r="F5" s="40" t="s">
        <v>22</v>
      </c>
      <c r="G5" s="40" t="s">
        <v>23</v>
      </c>
      <c r="H5" s="41">
        <v>18804</v>
      </c>
      <c r="I5" s="41">
        <v>21652</v>
      </c>
      <c r="J5" s="41">
        <v>28</v>
      </c>
      <c r="K5" s="36">
        <f t="shared" si="0"/>
        <v>773.28571428571433</v>
      </c>
      <c r="L5" s="40">
        <v>100</v>
      </c>
      <c r="M5" s="5">
        <f t="shared" si="1"/>
        <v>21352</v>
      </c>
      <c r="N5" s="13">
        <v>300</v>
      </c>
      <c r="O5" s="42" t="s">
        <v>24</v>
      </c>
      <c r="P5" s="40" t="s">
        <v>89</v>
      </c>
      <c r="Q5" s="40" t="s">
        <v>90</v>
      </c>
      <c r="R5" s="72">
        <f>VLOOKUP(C5,[1]Munka2!$A$2:$B$24,2,0)*J5</f>
        <v>56</v>
      </c>
      <c r="S5" s="72">
        <f>VLOOKUP($C5,[1]Munka2!$A$26:$B$47,2,0)*$J5</f>
        <v>56</v>
      </c>
      <c r="T5" s="72">
        <f>VLOOKUP($C5,[1]Munka2!$A$49:$B$69,2,0)*$J5</f>
        <v>56</v>
      </c>
      <c r="U5" s="72">
        <f>VLOOKUP($C5,[1]Munka2!$A$71:$B$94,2,0)*$J5</f>
        <v>56</v>
      </c>
      <c r="V5" s="43">
        <f t="shared" si="2"/>
        <v>224</v>
      </c>
      <c r="W5" s="17">
        <f t="shared" si="3"/>
        <v>4.8455481526347668E-4</v>
      </c>
    </row>
    <row r="6" spans="1:23" s="68" customFormat="1" x14ac:dyDescent="0.25">
      <c r="A6" s="40" t="s">
        <v>20</v>
      </c>
      <c r="B6" s="21" t="s">
        <v>94</v>
      </c>
      <c r="C6" s="21">
        <v>210942604</v>
      </c>
      <c r="D6" s="40" t="s">
        <v>42</v>
      </c>
      <c r="E6" s="40" t="s">
        <v>43</v>
      </c>
      <c r="F6" s="40" t="s">
        <v>22</v>
      </c>
      <c r="G6" s="40" t="s">
        <v>23</v>
      </c>
      <c r="H6" s="41">
        <v>18804</v>
      </c>
      <c r="I6" s="41">
        <v>21652</v>
      </c>
      <c r="J6" s="41">
        <v>28</v>
      </c>
      <c r="K6" s="36">
        <f t="shared" si="0"/>
        <v>773.28571428571433</v>
      </c>
      <c r="L6" s="40">
        <v>100</v>
      </c>
      <c r="M6" s="5">
        <f t="shared" si="1"/>
        <v>21352</v>
      </c>
      <c r="N6" s="13">
        <v>300</v>
      </c>
      <c r="O6" s="42" t="s">
        <v>24</v>
      </c>
      <c r="P6" s="40" t="s">
        <v>89</v>
      </c>
      <c r="Q6" s="40" t="s">
        <v>90</v>
      </c>
      <c r="R6" s="72">
        <f>VLOOKUP(C6,[1]Munka2!$A$2:$B$24,2,0)*J6</f>
        <v>84</v>
      </c>
      <c r="S6" s="72">
        <f>VLOOKUP($C6,[1]Munka2!$A$26:$B$47,2,0)*$J6</f>
        <v>28</v>
      </c>
      <c r="T6" s="72"/>
      <c r="U6" s="72">
        <f>VLOOKUP($C6,[1]Munka2!$A$71:$B$94,2,0)*$J6</f>
        <v>28</v>
      </c>
      <c r="V6" s="43">
        <f t="shared" si="2"/>
        <v>140</v>
      </c>
      <c r="W6" s="17">
        <f t="shared" si="3"/>
        <v>3.0284675953967292E-4</v>
      </c>
    </row>
    <row r="7" spans="1:23" s="69" customFormat="1" ht="15.75" thickBot="1" x14ac:dyDescent="0.3">
      <c r="A7" s="27" t="s">
        <v>20</v>
      </c>
      <c r="B7" s="48" t="s">
        <v>32</v>
      </c>
      <c r="C7" s="49">
        <v>210622335</v>
      </c>
      <c r="D7" s="48" t="s">
        <v>33</v>
      </c>
      <c r="E7" s="48" t="s">
        <v>34</v>
      </c>
      <c r="F7" s="48" t="s">
        <v>22</v>
      </c>
      <c r="G7" s="48" t="s">
        <v>23</v>
      </c>
      <c r="H7" s="38">
        <v>18804</v>
      </c>
      <c r="I7" s="38">
        <v>21652</v>
      </c>
      <c r="J7" s="50">
        <v>28</v>
      </c>
      <c r="K7" s="31">
        <f t="shared" si="0"/>
        <v>773.28571428571433</v>
      </c>
      <c r="L7" s="27">
        <v>100</v>
      </c>
      <c r="M7" s="46">
        <f t="shared" si="1"/>
        <v>21352</v>
      </c>
      <c r="N7" s="19">
        <v>300</v>
      </c>
      <c r="O7" s="48" t="s">
        <v>24</v>
      </c>
      <c r="P7" s="48" t="s">
        <v>35</v>
      </c>
      <c r="Q7" s="48" t="s">
        <v>35</v>
      </c>
      <c r="R7" s="73">
        <f>VLOOKUP(C7,[1]Munka2!$A$2:$B$24,2,0)*J7</f>
        <v>2856</v>
      </c>
      <c r="S7" s="73">
        <f>VLOOKUP($C7,[1]Munka2!$A$26:$B$47,2,0)*$J7</f>
        <v>3164</v>
      </c>
      <c r="T7" s="73">
        <f>VLOOKUP($C7,[1]Munka2!$A$49:$B$69,2,0)*$J7</f>
        <v>4396</v>
      </c>
      <c r="U7" s="73">
        <f>VLOOKUP($C7,[1]Munka2!$A$71:$B$94,2,0)*$J7</f>
        <v>5572</v>
      </c>
      <c r="V7" s="26">
        <f t="shared" si="2"/>
        <v>15988</v>
      </c>
      <c r="W7" s="47">
        <f t="shared" si="3"/>
        <v>3.4585099939430645E-2</v>
      </c>
    </row>
    <row r="8" spans="1:23" s="67" customFormat="1" x14ac:dyDescent="0.25">
      <c r="A8" s="51" t="s">
        <v>20</v>
      </c>
      <c r="B8" s="51" t="s">
        <v>61</v>
      </c>
      <c r="C8" s="51">
        <v>210037506</v>
      </c>
      <c r="D8" s="51" t="s">
        <v>62</v>
      </c>
      <c r="E8" s="51" t="s">
        <v>21</v>
      </c>
      <c r="F8" s="51" t="s">
        <v>28</v>
      </c>
      <c r="G8" s="51" t="s">
        <v>29</v>
      </c>
      <c r="H8" s="52">
        <v>23611</v>
      </c>
      <c r="I8" s="52">
        <v>26922</v>
      </c>
      <c r="J8" s="75">
        <v>28</v>
      </c>
      <c r="K8" s="53">
        <f t="shared" si="0"/>
        <v>961.5</v>
      </c>
      <c r="L8" s="51">
        <v>100</v>
      </c>
      <c r="M8" s="54">
        <f t="shared" si="1"/>
        <v>26622</v>
      </c>
      <c r="N8" s="55">
        <v>300</v>
      </c>
      <c r="O8" s="56" t="s">
        <v>38</v>
      </c>
      <c r="P8" s="51" t="s">
        <v>63</v>
      </c>
      <c r="Q8" s="51" t="s">
        <v>63</v>
      </c>
      <c r="R8" s="74">
        <f>VLOOKUP(C8,[1]Munka2!$A$2:$B$24,2,0)*J8</f>
        <v>80024</v>
      </c>
      <c r="S8" s="74">
        <f>VLOOKUP($C8,[1]Munka2!$A$26:$B$47,2,0)*$J8</f>
        <v>87136</v>
      </c>
      <c r="T8" s="74">
        <f>VLOOKUP($C8,[1]Munka2!$A$49:$B$69,2,0)*$J8</f>
        <v>74816</v>
      </c>
      <c r="U8" s="74">
        <f>VLOOKUP($C8,[1]Munka2!$A$71:$B$94,2,0)*$J8</f>
        <v>77112</v>
      </c>
      <c r="V8" s="61">
        <f t="shared" si="2"/>
        <v>319088</v>
      </c>
      <c r="W8" s="60">
        <f t="shared" si="3"/>
        <v>0.69024833434282251</v>
      </c>
    </row>
    <row r="9" spans="1:23" s="59" customFormat="1" x14ac:dyDescent="0.25">
      <c r="A9" s="8" t="s">
        <v>20</v>
      </c>
      <c r="B9" s="8" t="s">
        <v>36</v>
      </c>
      <c r="C9" s="8">
        <v>210730544</v>
      </c>
      <c r="D9" s="8" t="s">
        <v>37</v>
      </c>
      <c r="E9" s="8" t="s">
        <v>21</v>
      </c>
      <c r="F9" s="8" t="s">
        <v>28</v>
      </c>
      <c r="G9" s="8" t="s">
        <v>29</v>
      </c>
      <c r="H9" s="30">
        <v>23611</v>
      </c>
      <c r="I9" s="30">
        <v>26922</v>
      </c>
      <c r="J9" s="28">
        <v>28</v>
      </c>
      <c r="K9" s="29">
        <f t="shared" si="0"/>
        <v>961.5</v>
      </c>
      <c r="L9" s="8">
        <v>100</v>
      </c>
      <c r="M9" s="44">
        <f t="shared" si="1"/>
        <v>26622</v>
      </c>
      <c r="N9" s="4">
        <v>300</v>
      </c>
      <c r="O9" s="14" t="s">
        <v>38</v>
      </c>
      <c r="P9" s="8" t="s">
        <v>39</v>
      </c>
      <c r="Q9" s="8" t="s">
        <v>40</v>
      </c>
      <c r="R9" s="72">
        <f>VLOOKUP(C9,[1]Munka2!$A$2:$B$24,2,0)*J9</f>
        <v>27272</v>
      </c>
      <c r="S9" s="72">
        <f>VLOOKUP($C9,[1]Munka2!$A$26:$B$47,2,0)*$J9</f>
        <v>27692</v>
      </c>
      <c r="T9" s="72">
        <f>VLOOKUP($C9,[1]Munka2!$A$49:$B$69,2,0)*$J9</f>
        <v>25396</v>
      </c>
      <c r="U9" s="72">
        <f>VLOOKUP($C9,[1]Munka2!$A$71:$B$94,2,0)*$J9</f>
        <v>23156</v>
      </c>
      <c r="V9" s="16">
        <f t="shared" si="2"/>
        <v>103516</v>
      </c>
      <c r="W9" s="17">
        <f t="shared" si="3"/>
        <v>0.22392489400363416</v>
      </c>
    </row>
    <row r="10" spans="1:23" s="67" customFormat="1" x14ac:dyDescent="0.25">
      <c r="A10" s="6" t="s">
        <v>20</v>
      </c>
      <c r="B10" s="6" t="s">
        <v>45</v>
      </c>
      <c r="C10" s="6">
        <v>210145692</v>
      </c>
      <c r="D10" s="6" t="s">
        <v>46</v>
      </c>
      <c r="E10" s="6" t="s">
        <v>47</v>
      </c>
      <c r="F10" s="6" t="s">
        <v>48</v>
      </c>
      <c r="G10" s="6" t="s">
        <v>49</v>
      </c>
      <c r="H10" s="32">
        <v>29731</v>
      </c>
      <c r="I10" s="32">
        <v>33630</v>
      </c>
      <c r="J10" s="32">
        <v>28</v>
      </c>
      <c r="K10" s="34">
        <f t="shared" si="0"/>
        <v>1201.0714285714287</v>
      </c>
      <c r="L10" s="6">
        <v>100</v>
      </c>
      <c r="M10" s="45">
        <f t="shared" si="1"/>
        <v>33330</v>
      </c>
      <c r="N10" s="7">
        <v>300</v>
      </c>
      <c r="O10" s="6" t="s">
        <v>50</v>
      </c>
      <c r="P10" s="6" t="s">
        <v>51</v>
      </c>
      <c r="Q10" s="6" t="s">
        <v>52</v>
      </c>
      <c r="R10" s="72">
        <f>VLOOKUP(C10,[1]Munka2!$A$2:$B$24,2,0)*J10</f>
        <v>2268</v>
      </c>
      <c r="S10" s="72">
        <f>VLOOKUP($C10,[1]Munka2!$A$26:$B$47,2,0)*$J10</f>
        <v>1792</v>
      </c>
      <c r="T10" s="72">
        <f>VLOOKUP($C10,[1]Munka2!$A$49:$B$69,2,0)*$J10</f>
        <v>1484</v>
      </c>
      <c r="U10" s="72">
        <f>VLOOKUP($C10,[1]Munka2!$A$71:$B$94,2,0)*$J10</f>
        <v>1092</v>
      </c>
      <c r="V10" s="39">
        <f t="shared" si="2"/>
        <v>6636</v>
      </c>
      <c r="W10" s="18">
        <f t="shared" si="3"/>
        <v>1.4354936402180496E-2</v>
      </c>
    </row>
    <row r="11" spans="1:23" s="67" customFormat="1" x14ac:dyDescent="0.25">
      <c r="A11" s="6" t="s">
        <v>20</v>
      </c>
      <c r="B11" s="6" t="s">
        <v>53</v>
      </c>
      <c r="C11" s="6">
        <v>210043094</v>
      </c>
      <c r="D11" s="6" t="s">
        <v>54</v>
      </c>
      <c r="E11" s="6" t="s">
        <v>55</v>
      </c>
      <c r="F11" s="6" t="s">
        <v>48</v>
      </c>
      <c r="G11" s="6" t="s">
        <v>49</v>
      </c>
      <c r="H11" s="32">
        <v>31000</v>
      </c>
      <c r="I11" s="32">
        <v>35022</v>
      </c>
      <c r="J11" s="32">
        <v>28</v>
      </c>
      <c r="K11" s="34">
        <f t="shared" si="0"/>
        <v>1250.7857142857142</v>
      </c>
      <c r="L11" s="6">
        <v>100</v>
      </c>
      <c r="M11" s="45">
        <f t="shared" si="1"/>
        <v>34722</v>
      </c>
      <c r="N11" s="7">
        <v>300</v>
      </c>
      <c r="O11" s="6" t="s">
        <v>56</v>
      </c>
      <c r="P11" s="6" t="s">
        <v>57</v>
      </c>
      <c r="Q11" s="6" t="s">
        <v>57</v>
      </c>
      <c r="R11" s="72">
        <f>VLOOKUP(C11,[1]Munka2!$A$2:$B$24,2,0)*J11</f>
        <v>476</v>
      </c>
      <c r="S11" s="72">
        <f>VLOOKUP($C11,[1]Munka2!$A$26:$B$47,2,0)*$J11</f>
        <v>392</v>
      </c>
      <c r="T11" s="72">
        <f>VLOOKUP($C11,[1]Munka2!$A$49:$B$69,2,0)*$J11</f>
        <v>504</v>
      </c>
      <c r="U11" s="72">
        <f>VLOOKUP($C11,[1]Munka2!$A$71:$B$94,2,0)*$J11</f>
        <v>532</v>
      </c>
      <c r="V11" s="39">
        <f t="shared" si="2"/>
        <v>1904</v>
      </c>
      <c r="W11" s="18">
        <f t="shared" si="3"/>
        <v>4.1187159297395521E-3</v>
      </c>
    </row>
    <row r="12" spans="1:23" s="67" customFormat="1" x14ac:dyDescent="0.25">
      <c r="A12" s="10" t="s">
        <v>20</v>
      </c>
      <c r="B12" s="10" t="s">
        <v>58</v>
      </c>
      <c r="C12" s="10">
        <v>210214734</v>
      </c>
      <c r="D12" s="10" t="s">
        <v>59</v>
      </c>
      <c r="E12" s="10" t="s">
        <v>21</v>
      </c>
      <c r="F12" s="10" t="s">
        <v>22</v>
      </c>
      <c r="G12" s="10" t="s">
        <v>23</v>
      </c>
      <c r="H12" s="28">
        <v>32390</v>
      </c>
      <c r="I12" s="28">
        <v>36545</v>
      </c>
      <c r="J12" s="28">
        <v>28</v>
      </c>
      <c r="K12" s="29">
        <f t="shared" si="0"/>
        <v>1305.1785714285713</v>
      </c>
      <c r="L12" s="10">
        <v>100</v>
      </c>
      <c r="M12" s="44">
        <f t="shared" si="1"/>
        <v>36245</v>
      </c>
      <c r="N12" s="11">
        <v>300</v>
      </c>
      <c r="O12" s="10" t="s">
        <v>38</v>
      </c>
      <c r="P12" s="10" t="s">
        <v>60</v>
      </c>
      <c r="Q12" s="10" t="s">
        <v>60</v>
      </c>
      <c r="R12" s="72">
        <f>VLOOKUP(C12,[1]Munka2!$A$2:$B$24,2,0)*J12</f>
        <v>3108</v>
      </c>
      <c r="S12" s="72">
        <f>VLOOKUP($C12,[1]Munka2!$A$26:$B$47,2,0)*$J12</f>
        <v>2604</v>
      </c>
      <c r="T12" s="72">
        <f>VLOOKUP($C12,[1]Munka2!$A$49:$B$69,2,0)*$J12</f>
        <v>3024</v>
      </c>
      <c r="U12" s="72">
        <f>VLOOKUP($C12,[1]Munka2!$A$71:$B$94,2,0)*$J12</f>
        <v>1960</v>
      </c>
      <c r="V12" s="16">
        <f t="shared" si="2"/>
        <v>10696</v>
      </c>
      <c r="W12" s="17">
        <f t="shared" si="3"/>
        <v>2.3137492428831011E-2</v>
      </c>
    </row>
    <row r="13" spans="1:23" s="67" customFormat="1" x14ac:dyDescent="0.25">
      <c r="A13" s="9"/>
      <c r="B13" s="9"/>
      <c r="C13" s="9"/>
      <c r="D13" s="9"/>
      <c r="E13" s="9"/>
      <c r="F13" s="9"/>
      <c r="G13" s="9"/>
      <c r="H13" s="35"/>
      <c r="I13" s="35"/>
      <c r="J13" s="35"/>
      <c r="K13" s="35"/>
      <c r="L13" s="9"/>
      <c r="M13" s="12"/>
      <c r="N13" s="12"/>
      <c r="O13" s="9"/>
      <c r="P13" s="9"/>
      <c r="Q13" s="9"/>
      <c r="R13" s="39">
        <f t="shared" ref="R13:U13" si="4">SUM(R4:R12)</f>
        <v>117236</v>
      </c>
      <c r="S13" s="39">
        <f t="shared" si="4"/>
        <v>124040</v>
      </c>
      <c r="T13" s="39">
        <f t="shared" si="4"/>
        <v>110684</v>
      </c>
      <c r="U13" s="39">
        <f t="shared" si="4"/>
        <v>110320</v>
      </c>
      <c r="V13" s="39">
        <f>SUM(V4:V12)</f>
        <v>462280</v>
      </c>
      <c r="W13" s="18">
        <f t="shared" si="3"/>
        <v>1</v>
      </c>
    </row>
    <row r="14" spans="1:23" s="67" customFormat="1" x14ac:dyDescent="0.25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72"/>
      <c r="S14" s="72"/>
      <c r="T14" s="72"/>
      <c r="U14" s="72"/>
      <c r="V14" s="62"/>
      <c r="W14" s="63"/>
    </row>
    <row r="15" spans="1:23" s="59" customFormat="1" x14ac:dyDescent="0.25">
      <c r="A15" s="2" t="s">
        <v>64</v>
      </c>
      <c r="B15" s="2" t="s">
        <v>85</v>
      </c>
      <c r="C15" s="2">
        <v>210884343</v>
      </c>
      <c r="D15" s="2" t="s">
        <v>86</v>
      </c>
      <c r="E15" s="2" t="s">
        <v>87</v>
      </c>
      <c r="F15" s="2" t="s">
        <v>22</v>
      </c>
      <c r="G15" s="2" t="s">
        <v>23</v>
      </c>
      <c r="H15" s="30">
        <v>52880</v>
      </c>
      <c r="I15" s="30">
        <v>59007</v>
      </c>
      <c r="J15" s="30">
        <v>84</v>
      </c>
      <c r="K15" s="29">
        <v>702.31442666666601</v>
      </c>
      <c r="L15" s="21">
        <v>100</v>
      </c>
      <c r="M15" s="5">
        <f t="shared" ref="M15:M25" si="5">I15-N15</f>
        <v>58707</v>
      </c>
      <c r="N15" s="5">
        <v>300</v>
      </c>
      <c r="O15" s="2" t="s">
        <v>65</v>
      </c>
      <c r="P15" s="2" t="s">
        <v>88</v>
      </c>
      <c r="Q15" s="2" t="s">
        <v>88</v>
      </c>
      <c r="R15" s="72">
        <f>VLOOKUP(C15,[1]Munka2!$A$2:$B$24,2,0)*J15</f>
        <v>55188</v>
      </c>
      <c r="S15" s="72">
        <f>VLOOKUP($C15,[1]Munka2!$A$26:$B$47,2,0)*$J15</f>
        <v>61488</v>
      </c>
      <c r="T15" s="72">
        <f>VLOOKUP($C15,[1]Munka2!$A$49:$B$69,2,0)*$J15</f>
        <v>54348</v>
      </c>
      <c r="U15" s="72">
        <f>VLOOKUP($C15,[1]Munka2!$A$71:$B$94,2,0)*$J15</f>
        <v>50820</v>
      </c>
      <c r="V15" s="16">
        <f>SUM(R15:U15)</f>
        <v>221844</v>
      </c>
      <c r="W15" s="64">
        <f t="shared" ref="W15:W26" si="6">V15/$V$26</f>
        <v>0.16043008139958692</v>
      </c>
    </row>
    <row r="16" spans="1:23" s="70" customFormat="1" x14ac:dyDescent="0.25">
      <c r="A16" s="21" t="s">
        <v>64</v>
      </c>
      <c r="B16" s="22" t="s">
        <v>68</v>
      </c>
      <c r="C16" s="23">
        <v>210719823</v>
      </c>
      <c r="D16" s="22" t="s">
        <v>69</v>
      </c>
      <c r="E16" s="22" t="s">
        <v>70</v>
      </c>
      <c r="F16" s="22" t="s">
        <v>22</v>
      </c>
      <c r="G16" s="22" t="s">
        <v>23</v>
      </c>
      <c r="H16" s="30">
        <v>53379</v>
      </c>
      <c r="I16" s="30">
        <v>59554</v>
      </c>
      <c r="J16" s="30">
        <v>84</v>
      </c>
      <c r="K16" s="29">
        <f t="shared" ref="K16:K25" si="7">I16/J16</f>
        <v>708.97619047619048</v>
      </c>
      <c r="L16" s="21">
        <v>100</v>
      </c>
      <c r="M16" s="5">
        <f t="shared" si="5"/>
        <v>59254</v>
      </c>
      <c r="N16" s="3">
        <v>300</v>
      </c>
      <c r="O16" s="2" t="s">
        <v>65</v>
      </c>
      <c r="P16" s="22" t="s">
        <v>35</v>
      </c>
      <c r="Q16" s="22" t="s">
        <v>35</v>
      </c>
      <c r="R16" s="72">
        <f>VLOOKUP(C16,[1]Munka2!$A$2:$B$24,2,0)*J16</f>
        <v>146748</v>
      </c>
      <c r="S16" s="72">
        <f>VLOOKUP($C16,[1]Munka2!$A$26:$B$47,2,0)*$J16</f>
        <v>161028</v>
      </c>
      <c r="T16" s="72">
        <f>VLOOKUP($C16,[1]Munka2!$A$49:$B$69,2,0)*$J16</f>
        <v>143556</v>
      </c>
      <c r="U16" s="72">
        <f>VLOOKUP($C16,[1]Munka2!$A$71:$B$94,2,0)*$J16</f>
        <v>137088</v>
      </c>
      <c r="V16" s="16">
        <f>SUM(R16:U16)</f>
        <v>588420</v>
      </c>
      <c r="W16" s="64">
        <f t="shared" si="6"/>
        <v>0.42552545255740493</v>
      </c>
    </row>
    <row r="17" spans="1:23" s="69" customFormat="1" ht="15.75" thickBot="1" x14ac:dyDescent="0.3">
      <c r="A17" s="27" t="s">
        <v>64</v>
      </c>
      <c r="B17" s="48" t="s">
        <v>66</v>
      </c>
      <c r="C17" s="49">
        <v>210419106</v>
      </c>
      <c r="D17" s="48" t="s">
        <v>67</v>
      </c>
      <c r="E17" s="48" t="s">
        <v>21</v>
      </c>
      <c r="F17" s="48" t="s">
        <v>22</v>
      </c>
      <c r="G17" s="48" t="s">
        <v>23</v>
      </c>
      <c r="H17" s="38">
        <v>53379</v>
      </c>
      <c r="I17" s="38">
        <v>59554</v>
      </c>
      <c r="J17" s="50">
        <v>84</v>
      </c>
      <c r="K17" s="31">
        <f t="shared" si="7"/>
        <v>708.97619047619048</v>
      </c>
      <c r="L17" s="27">
        <v>100</v>
      </c>
      <c r="M17" s="46">
        <f t="shared" si="5"/>
        <v>59254</v>
      </c>
      <c r="N17" s="19">
        <v>300</v>
      </c>
      <c r="O17" s="48" t="s">
        <v>65</v>
      </c>
      <c r="P17" s="48" t="s">
        <v>25</v>
      </c>
      <c r="Q17" s="48" t="s">
        <v>25</v>
      </c>
      <c r="R17" s="73">
        <f>VLOOKUP(C17,[1]Munka2!$A$2:$B$24,2,0)*J17</f>
        <v>6720</v>
      </c>
      <c r="S17" s="73">
        <f>VLOOKUP($C17,[1]Munka2!$A$26:$B$47,2,0)*$J17</f>
        <v>8148</v>
      </c>
      <c r="T17" s="73">
        <f>VLOOKUP($C17,[1]Munka2!$A$49:$B$69,2,0)*$J17</f>
        <v>6552</v>
      </c>
      <c r="U17" s="73">
        <f>VLOOKUP($C17,[1]Munka2!$A$71:$B$94,2,0)*$J17</f>
        <v>4788</v>
      </c>
      <c r="V17" s="26">
        <f>SUM(R17:U17)</f>
        <v>26208</v>
      </c>
      <c r="W17" s="47">
        <f t="shared" si="6"/>
        <v>1.8952739642813753E-2</v>
      </c>
    </row>
    <row r="18" spans="1:23" s="67" customFormat="1" x14ac:dyDescent="0.25">
      <c r="A18" s="6" t="s">
        <v>64</v>
      </c>
      <c r="B18" s="6" t="s">
        <v>71</v>
      </c>
      <c r="C18" s="6">
        <v>210730560</v>
      </c>
      <c r="D18" s="6" t="s">
        <v>72</v>
      </c>
      <c r="E18" s="6" t="s">
        <v>21</v>
      </c>
      <c r="F18" s="6" t="s">
        <v>28</v>
      </c>
      <c r="G18" s="6" t="s">
        <v>29</v>
      </c>
      <c r="H18" s="32">
        <v>64532</v>
      </c>
      <c r="I18" s="32">
        <v>71779</v>
      </c>
      <c r="J18" s="33">
        <v>84</v>
      </c>
      <c r="K18" s="34">
        <f t="shared" si="7"/>
        <v>854.51190476190482</v>
      </c>
      <c r="L18" s="6">
        <v>100</v>
      </c>
      <c r="M18" s="45">
        <f t="shared" si="5"/>
        <v>71479</v>
      </c>
      <c r="N18" s="7">
        <v>300</v>
      </c>
      <c r="O18" s="6" t="s">
        <v>44</v>
      </c>
      <c r="P18" s="9" t="s">
        <v>39</v>
      </c>
      <c r="Q18" s="6" t="s">
        <v>40</v>
      </c>
      <c r="R18" s="74">
        <f>VLOOKUP(C18,[1]Munka2!$A$2:$B$24,2,0)*J18</f>
        <v>60900</v>
      </c>
      <c r="S18" s="74">
        <f>VLOOKUP($C18,[1]Munka2!$A$26:$B$47,2,0)*$J18</f>
        <v>63000</v>
      </c>
      <c r="T18" s="74">
        <f>VLOOKUP($C18,[1]Munka2!$A$49:$B$69,2,0)*$J18</f>
        <v>55272</v>
      </c>
      <c r="U18" s="74">
        <f>VLOOKUP($C18,[1]Munka2!$A$71:$B$94,2,0)*$J18</f>
        <v>51240</v>
      </c>
      <c r="V18" s="39">
        <f>SUM(R18:U18)</f>
        <v>230412</v>
      </c>
      <c r="W18" s="65">
        <f t="shared" si="6"/>
        <v>0.16662616935973756</v>
      </c>
    </row>
    <row r="19" spans="1:23" s="67" customFormat="1" x14ac:dyDescent="0.25">
      <c r="A19" s="14" t="s">
        <v>64</v>
      </c>
      <c r="B19" s="14" t="s">
        <v>83</v>
      </c>
      <c r="C19" s="14">
        <v>210048874</v>
      </c>
      <c r="D19" s="14" t="s">
        <v>84</v>
      </c>
      <c r="E19" s="14" t="s">
        <v>21</v>
      </c>
      <c r="F19" s="14" t="s">
        <v>28</v>
      </c>
      <c r="G19" s="14" t="s">
        <v>29</v>
      </c>
      <c r="H19" s="30">
        <v>64532</v>
      </c>
      <c r="I19" s="30">
        <v>71779</v>
      </c>
      <c r="J19" s="76">
        <v>84</v>
      </c>
      <c r="K19" s="29">
        <f t="shared" si="7"/>
        <v>854.51190476190482</v>
      </c>
      <c r="L19" s="14">
        <v>100</v>
      </c>
      <c r="M19" s="44">
        <f t="shared" si="5"/>
        <v>71479</v>
      </c>
      <c r="N19" s="15">
        <v>300</v>
      </c>
      <c r="O19" s="14" t="s">
        <v>44</v>
      </c>
      <c r="P19" s="14" t="s">
        <v>63</v>
      </c>
      <c r="Q19" s="14" t="s">
        <v>63</v>
      </c>
      <c r="R19" s="72">
        <f>VLOOKUP(C19,[1]Munka2!$A$2:$B$24,2,0)*J19</f>
        <v>4284</v>
      </c>
      <c r="S19" s="72">
        <f>VLOOKUP($C19,[1]Munka2!$A$26:$B$47,2,0)*$J19</f>
        <v>3948</v>
      </c>
      <c r="T19" s="72">
        <f>VLOOKUP($C19,[1]Munka2!$A$49:$B$69,2,0)*$J19</f>
        <v>3528</v>
      </c>
      <c r="U19" s="72">
        <f>VLOOKUP($C19,[1]Munka2!$A$71:$B$94,2,0)*$J19</f>
        <v>3948</v>
      </c>
      <c r="V19" s="39">
        <f t="shared" ref="V19:V25" si="8">SUM(R19:U19)</f>
        <v>15708</v>
      </c>
      <c r="W19" s="64">
        <f t="shared" si="6"/>
        <v>1.1359494593609526E-2</v>
      </c>
    </row>
    <row r="20" spans="1:23" s="71" customFormat="1" ht="15.75" customHeight="1" x14ac:dyDescent="0.25">
      <c r="A20" s="8" t="s">
        <v>64</v>
      </c>
      <c r="B20" s="8" t="s">
        <v>73</v>
      </c>
      <c r="C20" s="8">
        <v>210230756</v>
      </c>
      <c r="D20" s="8" t="s">
        <v>74</v>
      </c>
      <c r="E20" s="8" t="s">
        <v>43</v>
      </c>
      <c r="F20" s="8" t="s">
        <v>22</v>
      </c>
      <c r="G20" s="8" t="s">
        <v>23</v>
      </c>
      <c r="H20" s="30">
        <v>74300</v>
      </c>
      <c r="I20" s="30">
        <v>82487</v>
      </c>
      <c r="J20" s="30">
        <v>84</v>
      </c>
      <c r="K20" s="29">
        <f t="shared" si="7"/>
        <v>981.98809523809518</v>
      </c>
      <c r="L20" s="8">
        <v>100</v>
      </c>
      <c r="M20" s="44">
        <f t="shared" si="5"/>
        <v>82187</v>
      </c>
      <c r="N20" s="4">
        <v>300</v>
      </c>
      <c r="O20" s="8" t="s">
        <v>44</v>
      </c>
      <c r="P20" s="8" t="s">
        <v>89</v>
      </c>
      <c r="Q20" s="8" t="s">
        <v>90</v>
      </c>
      <c r="R20" s="72">
        <f>VLOOKUP(C20,[1]Munka2!$A$2:$B$24,2,0)*J20</f>
        <v>22932</v>
      </c>
      <c r="S20" s="72">
        <f>VLOOKUP($C20,[1]Munka2!$A$26:$B$47,2,0)*$J20</f>
        <v>25704</v>
      </c>
      <c r="T20" s="72">
        <f>VLOOKUP($C20,[1]Munka2!$A$49:$B$69,2,0)*$J20</f>
        <v>20244</v>
      </c>
      <c r="U20" s="72">
        <f>VLOOKUP($C20,[1]Munka2!$A$71:$B$94,2,0)*$J20</f>
        <v>16044</v>
      </c>
      <c r="V20" s="39">
        <f t="shared" si="8"/>
        <v>84924</v>
      </c>
      <c r="W20" s="64">
        <f t="shared" si="6"/>
        <v>6.1414165957963798E-2</v>
      </c>
    </row>
    <row r="21" spans="1:23" s="71" customFormat="1" ht="15.75" customHeight="1" x14ac:dyDescent="0.25">
      <c r="A21" s="8" t="s">
        <v>64</v>
      </c>
      <c r="B21" s="8" t="s">
        <v>91</v>
      </c>
      <c r="C21" s="8">
        <v>210942620</v>
      </c>
      <c r="D21" s="8" t="s">
        <v>74</v>
      </c>
      <c r="E21" s="8" t="s">
        <v>92</v>
      </c>
      <c r="F21" s="8" t="s">
        <v>22</v>
      </c>
      <c r="G21" s="8" t="s">
        <v>23</v>
      </c>
      <c r="H21" s="30">
        <v>74300</v>
      </c>
      <c r="I21" s="30">
        <v>82487</v>
      </c>
      <c r="J21" s="30">
        <v>84</v>
      </c>
      <c r="K21" s="29">
        <f t="shared" si="7"/>
        <v>981.98809523809518</v>
      </c>
      <c r="L21" s="8">
        <v>100</v>
      </c>
      <c r="M21" s="44">
        <f t="shared" si="5"/>
        <v>82187</v>
      </c>
      <c r="N21" s="4">
        <v>300</v>
      </c>
      <c r="O21" s="8" t="s">
        <v>44</v>
      </c>
      <c r="P21" s="8" t="s">
        <v>89</v>
      </c>
      <c r="Q21" s="8" t="s">
        <v>90</v>
      </c>
      <c r="R21" s="72">
        <f>VLOOKUP(C21,[1]Munka2!$A$2:$B$24,2,0)*J21</f>
        <v>14448</v>
      </c>
      <c r="S21" s="72">
        <f>VLOOKUP($C21,[1]Munka2!$A$26:$B$47,2,0)*$J21</f>
        <v>13272</v>
      </c>
      <c r="T21" s="72">
        <f>VLOOKUP($C21,[1]Munka2!$A$49:$B$69,2,0)*$J21</f>
        <v>9576</v>
      </c>
      <c r="U21" s="72">
        <f>VLOOKUP($C21,[1]Munka2!$A$71:$B$94,2,0)*$J21</f>
        <v>13944</v>
      </c>
      <c r="V21" s="39">
        <f t="shared" si="8"/>
        <v>51240</v>
      </c>
      <c r="W21" s="64">
        <f t="shared" si="6"/>
        <v>3.7055035840116629E-2</v>
      </c>
    </row>
    <row r="22" spans="1:23" s="71" customFormat="1" ht="15.75" customHeight="1" x14ac:dyDescent="0.25">
      <c r="A22" s="8" t="s">
        <v>64</v>
      </c>
      <c r="B22" s="8" t="s">
        <v>75</v>
      </c>
      <c r="C22" s="8">
        <v>210230764</v>
      </c>
      <c r="D22" s="8" t="s">
        <v>76</v>
      </c>
      <c r="E22" s="8" t="s">
        <v>43</v>
      </c>
      <c r="F22" s="8" t="s">
        <v>22</v>
      </c>
      <c r="G22" s="8" t="s">
        <v>23</v>
      </c>
      <c r="H22" s="30">
        <v>149540</v>
      </c>
      <c r="I22" s="30">
        <v>164966</v>
      </c>
      <c r="J22" s="30">
        <v>168</v>
      </c>
      <c r="K22" s="29">
        <f t="shared" si="7"/>
        <v>981.94047619047615</v>
      </c>
      <c r="L22" s="8">
        <v>100</v>
      </c>
      <c r="M22" s="44">
        <f t="shared" si="5"/>
        <v>164666</v>
      </c>
      <c r="N22" s="4">
        <v>300</v>
      </c>
      <c r="O22" s="8" t="s">
        <v>44</v>
      </c>
      <c r="P22" s="8" t="s">
        <v>89</v>
      </c>
      <c r="Q22" s="8" t="s">
        <v>90</v>
      </c>
      <c r="R22" s="72">
        <f>VLOOKUP(C22,[1]Munka2!$A$2:$B$24,2,0)*J22</f>
        <v>4536</v>
      </c>
      <c r="S22" s="72">
        <f>VLOOKUP($C22,[1]Munka2!$A$26:$B$47,2,0)*$J22</f>
        <v>10752</v>
      </c>
      <c r="T22" s="72">
        <f>VLOOKUP($C22,[1]Munka2!$A$49:$B$69,2,0)*$J22</f>
        <v>7056</v>
      </c>
      <c r="U22" s="72">
        <f>VLOOKUP($C22,[1]Munka2!$A$71:$B$94,2,0)*$J22</f>
        <v>9072</v>
      </c>
      <c r="V22" s="39">
        <f t="shared" si="8"/>
        <v>31416</v>
      </c>
      <c r="W22" s="64">
        <f t="shared" si="6"/>
        <v>2.2718989187219051E-2</v>
      </c>
    </row>
    <row r="23" spans="1:23" s="71" customFormat="1" ht="15.75" customHeight="1" x14ac:dyDescent="0.25">
      <c r="A23" s="8" t="s">
        <v>64</v>
      </c>
      <c r="B23" s="8" t="s">
        <v>93</v>
      </c>
      <c r="C23" s="8">
        <v>210942646</v>
      </c>
      <c r="D23" s="8" t="s">
        <v>76</v>
      </c>
      <c r="E23" s="8" t="s">
        <v>92</v>
      </c>
      <c r="F23" s="8" t="s">
        <v>22</v>
      </c>
      <c r="G23" s="8" t="s">
        <v>23</v>
      </c>
      <c r="H23" s="30">
        <v>149540</v>
      </c>
      <c r="I23" s="30">
        <v>164966</v>
      </c>
      <c r="J23" s="30">
        <v>168</v>
      </c>
      <c r="K23" s="29">
        <f t="shared" si="7"/>
        <v>981.94047619047615</v>
      </c>
      <c r="L23" s="8">
        <v>100</v>
      </c>
      <c r="M23" s="44">
        <f t="shared" si="5"/>
        <v>164666</v>
      </c>
      <c r="N23" s="4">
        <v>300</v>
      </c>
      <c r="O23" s="8" t="s">
        <v>44</v>
      </c>
      <c r="P23" s="8" t="s">
        <v>89</v>
      </c>
      <c r="Q23" s="8" t="s">
        <v>90</v>
      </c>
      <c r="R23" s="72">
        <f>VLOOKUP(C23,[1]Munka2!$A$2:$B$24,2,0)*J23</f>
        <v>1344</v>
      </c>
      <c r="S23" s="72">
        <f>VLOOKUP($C23,[1]Munka2!$A$26:$B$47,2,0)*$J23</f>
        <v>3696</v>
      </c>
      <c r="T23" s="72">
        <f>VLOOKUP($C23,[1]Munka2!$A$49:$B$69,2,0)*$J23</f>
        <v>2520</v>
      </c>
      <c r="U23" s="72">
        <f>VLOOKUP($C23,[1]Munka2!$A$71:$B$94,2,0)*$J23</f>
        <v>3864</v>
      </c>
      <c r="V23" s="39">
        <f t="shared" si="8"/>
        <v>11424</v>
      </c>
      <c r="W23" s="64">
        <f t="shared" si="6"/>
        <v>8.2614506135341992E-3</v>
      </c>
    </row>
    <row r="24" spans="1:23" s="67" customFormat="1" x14ac:dyDescent="0.25">
      <c r="A24" s="14" t="s">
        <v>64</v>
      </c>
      <c r="B24" s="14" t="s">
        <v>77</v>
      </c>
      <c r="C24" s="14">
        <v>210168705</v>
      </c>
      <c r="D24" s="14" t="s">
        <v>78</v>
      </c>
      <c r="E24" s="14" t="s">
        <v>79</v>
      </c>
      <c r="F24" s="14" t="s">
        <v>48</v>
      </c>
      <c r="G24" s="14" t="s">
        <v>49</v>
      </c>
      <c r="H24" s="30">
        <v>92280</v>
      </c>
      <c r="I24" s="30">
        <v>102197</v>
      </c>
      <c r="J24" s="30">
        <v>84</v>
      </c>
      <c r="K24" s="29">
        <f t="shared" si="7"/>
        <v>1216.6309523809523</v>
      </c>
      <c r="L24" s="14">
        <v>100</v>
      </c>
      <c r="M24" s="44">
        <f t="shared" si="5"/>
        <v>101897</v>
      </c>
      <c r="N24" s="15">
        <v>300</v>
      </c>
      <c r="O24" s="14" t="s">
        <v>44</v>
      </c>
      <c r="P24" s="14" t="s">
        <v>51</v>
      </c>
      <c r="Q24" s="14" t="s">
        <v>52</v>
      </c>
      <c r="R24" s="72">
        <f>VLOOKUP(C24,[1]Munka2!$A$2:$B$24,2,0)*J24</f>
        <v>10248</v>
      </c>
      <c r="S24" s="72">
        <f>VLOOKUP($C24,[1]Munka2!$A$26:$B$47,2,0)*$J24</f>
        <v>11340</v>
      </c>
      <c r="T24" s="72">
        <f>VLOOKUP($C24,[1]Munka2!$A$49:$B$69,2,0)*$J24</f>
        <v>12852</v>
      </c>
      <c r="U24" s="72">
        <f>VLOOKUP($C24,[1]Munka2!$A$71:$B$94,2,0)*$J24</f>
        <v>9156</v>
      </c>
      <c r="V24" s="39">
        <f t="shared" si="8"/>
        <v>43596</v>
      </c>
      <c r="W24" s="64">
        <f t="shared" si="6"/>
        <v>3.1527153444295956E-2</v>
      </c>
    </row>
    <row r="25" spans="1:23" s="67" customFormat="1" x14ac:dyDescent="0.25">
      <c r="A25" s="14" t="s">
        <v>64</v>
      </c>
      <c r="B25" s="14" t="s">
        <v>80</v>
      </c>
      <c r="C25" s="14">
        <v>210214726</v>
      </c>
      <c r="D25" s="14" t="s">
        <v>81</v>
      </c>
      <c r="E25" s="14" t="s">
        <v>21</v>
      </c>
      <c r="F25" s="14" t="s">
        <v>22</v>
      </c>
      <c r="G25" s="14" t="s">
        <v>23</v>
      </c>
      <c r="H25" s="30">
        <v>92313</v>
      </c>
      <c r="I25" s="30">
        <v>102233</v>
      </c>
      <c r="J25" s="30">
        <v>84</v>
      </c>
      <c r="K25" s="29">
        <f t="shared" si="7"/>
        <v>1217.0595238095239</v>
      </c>
      <c r="L25" s="14">
        <v>100</v>
      </c>
      <c r="M25" s="44">
        <f t="shared" si="5"/>
        <v>101933</v>
      </c>
      <c r="N25" s="15">
        <v>300</v>
      </c>
      <c r="O25" s="14" t="s">
        <v>82</v>
      </c>
      <c r="P25" s="14" t="s">
        <v>60</v>
      </c>
      <c r="Q25" s="14" t="s">
        <v>60</v>
      </c>
      <c r="R25" s="72">
        <f>VLOOKUP(C25,[1]Munka2!$A$2:$B$24,2,0)*J25</f>
        <v>19488</v>
      </c>
      <c r="S25" s="72">
        <f>VLOOKUP($C25,[1]Munka2!$A$26:$B$47,2,0)*$J25</f>
        <v>21840</v>
      </c>
      <c r="T25" s="72">
        <f>VLOOKUP($C25,[1]Munka2!$A$49:$B$69,2,0)*$J25</f>
        <v>18648</v>
      </c>
      <c r="U25" s="72">
        <f>VLOOKUP($C25,[1]Munka2!$A$71:$B$94,2,0)*$J25</f>
        <v>17640</v>
      </c>
      <c r="V25" s="39">
        <f t="shared" si="8"/>
        <v>77616</v>
      </c>
      <c r="W25" s="64">
        <f t="shared" si="6"/>
        <v>5.6129267403717653E-2</v>
      </c>
    </row>
    <row r="26" spans="1:23" s="67" customFormat="1" x14ac:dyDescent="0.25">
      <c r="H26" s="37"/>
      <c r="I26" s="37"/>
      <c r="J26" s="37"/>
      <c r="K26" s="37"/>
      <c r="O26" s="1"/>
      <c r="R26" s="20">
        <f>SUM(R15:R25)</f>
        <v>346836</v>
      </c>
      <c r="S26" s="20">
        <f t="shared" ref="S26:V26" si="9">SUM(S15:S25)</f>
        <v>384216</v>
      </c>
      <c r="T26" s="20">
        <f t="shared" si="9"/>
        <v>334152</v>
      </c>
      <c r="U26" s="20">
        <f t="shared" si="9"/>
        <v>317604</v>
      </c>
      <c r="V26" s="20">
        <f t="shared" si="9"/>
        <v>1382808</v>
      </c>
      <c r="W26" s="64">
        <f t="shared" si="6"/>
        <v>1</v>
      </c>
    </row>
  </sheetData>
  <mergeCells count="23">
    <mergeCell ref="M2:M3"/>
    <mergeCell ref="N2:N3"/>
    <mergeCell ref="O2:O3"/>
    <mergeCell ref="U1:U3"/>
    <mergeCell ref="W1:W3"/>
    <mergeCell ref="V1:V3"/>
    <mergeCell ref="Q1:Q3"/>
    <mergeCell ref="P1:P3"/>
    <mergeCell ref="S1:S3"/>
    <mergeCell ref="T1:T3"/>
    <mergeCell ref="R1:R3"/>
    <mergeCell ref="L1:O1"/>
    <mergeCell ref="H1:H3"/>
    <mergeCell ref="I1:I3"/>
    <mergeCell ref="J1:J3"/>
    <mergeCell ref="K1:K3"/>
    <mergeCell ref="L2:L3"/>
    <mergeCell ref="G1:G3"/>
    <mergeCell ref="A1:A3"/>
    <mergeCell ref="B1:B3"/>
    <mergeCell ref="D1:D3"/>
    <mergeCell ref="E1:E3"/>
    <mergeCell ref="F1:F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Erbsztj</cp:lastModifiedBy>
  <dcterms:created xsi:type="dcterms:W3CDTF">2021-02-02T15:40:14Z</dcterms:created>
  <dcterms:modified xsi:type="dcterms:W3CDTF">2025-02-13T16:56:56Z</dcterms:modified>
</cp:coreProperties>
</file>