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5\"/>
    </mc:Choice>
  </mc:AlternateContent>
  <bookViews>
    <workbookView xWindow="480" yWindow="660" windowWidth="28272" windowHeight="12012"/>
  </bookViews>
  <sheets>
    <sheet name="Munka1" sheetId="4" r:id="rId1"/>
    <sheet name="Munka3" sheetId="6" r:id="rId2"/>
    <sheet name="Munka2" sheetId="5" r:id="rId3"/>
  </sheets>
  <externalReferences>
    <externalReference r:id="rId4"/>
  </externalReferences>
  <calcPr calcId="162913"/>
</workbook>
</file>

<file path=xl/calcChain.xml><?xml version="1.0" encoding="utf-8"?>
<calcChain xmlns="http://schemas.openxmlformats.org/spreadsheetml/2006/main">
  <c r="V43" i="4" l="1"/>
  <c r="W43" i="4"/>
  <c r="V44" i="4"/>
  <c r="W44" i="4"/>
  <c r="V45" i="4"/>
  <c r="W45" i="4"/>
  <c r="V36" i="4"/>
  <c r="W36" i="4"/>
  <c r="V37" i="4"/>
  <c r="W37" i="4"/>
  <c r="V38" i="4"/>
  <c r="W38" i="4"/>
  <c r="V29" i="4"/>
  <c r="W29" i="4"/>
  <c r="V30" i="4"/>
  <c r="W30" i="4" s="1"/>
  <c r="V31" i="4"/>
  <c r="W31" i="4"/>
  <c r="V22" i="4"/>
  <c r="W22" i="4"/>
  <c r="V23" i="4"/>
  <c r="W23" i="4"/>
  <c r="V24" i="4"/>
  <c r="W24" i="4"/>
  <c r="V15" i="4"/>
  <c r="W15" i="4"/>
  <c r="V16" i="4"/>
  <c r="W16" i="4"/>
  <c r="V17" i="4"/>
  <c r="W17" i="4"/>
  <c r="W7" i="4"/>
  <c r="W8" i="4"/>
  <c r="W9" i="4"/>
  <c r="W2" i="4"/>
  <c r="W3" i="4"/>
  <c r="W4" i="4"/>
  <c r="V7" i="4"/>
  <c r="V8" i="4"/>
  <c r="V9" i="4"/>
  <c r="V2" i="4"/>
  <c r="V3" i="4"/>
  <c r="V4" i="4"/>
  <c r="U44" i="4"/>
  <c r="U43" i="4"/>
  <c r="U37" i="4"/>
  <c r="U36" i="4"/>
  <c r="U30" i="4"/>
  <c r="U29" i="4"/>
  <c r="U23" i="4"/>
  <c r="U22" i="4"/>
  <c r="U15" i="4"/>
  <c r="U8" i="4"/>
  <c r="U7" i="4"/>
  <c r="U3" i="4"/>
  <c r="U2" i="4"/>
  <c r="U45" i="4"/>
  <c r="U38" i="4"/>
  <c r="U31" i="4"/>
  <c r="U24" i="4"/>
  <c r="U16" i="4"/>
  <c r="U17" i="4"/>
  <c r="U9" i="4"/>
  <c r="U4" i="4"/>
  <c r="T15" i="4"/>
  <c r="T7" i="4"/>
  <c r="T2" i="4"/>
  <c r="S5" i="4" l="1"/>
  <c r="I48" i="4" l="1"/>
  <c r="I46" i="4"/>
  <c r="I39" i="4"/>
  <c r="I40" i="4"/>
  <c r="I33" i="4"/>
  <c r="I32" i="4"/>
  <c r="I26" i="4"/>
  <c r="I25" i="4"/>
  <c r="I18" i="4"/>
  <c r="I19" i="4"/>
  <c r="I11" i="4"/>
  <c r="I10" i="4"/>
  <c r="I12" i="4"/>
  <c r="I5" i="4"/>
  <c r="I34" i="4" l="1"/>
  <c r="J34" i="4" s="1"/>
  <c r="I13" i="4"/>
  <c r="J13" i="4" s="1"/>
  <c r="I20" i="4"/>
  <c r="J20" i="4" s="1"/>
  <c r="I41" i="4"/>
  <c r="J39" i="4" s="1"/>
  <c r="I27" i="4"/>
  <c r="J27" i="4" s="1"/>
  <c r="U5" i="4"/>
  <c r="O5" i="4"/>
  <c r="S18" i="4"/>
  <c r="U18" i="4" s="1"/>
  <c r="V18" i="4" s="1"/>
  <c r="S19" i="4"/>
  <c r="S25" i="4"/>
  <c r="U25" i="4" s="1"/>
  <c r="V25" i="4" s="1"/>
  <c r="S26" i="4"/>
  <c r="S32" i="4"/>
  <c r="U33" i="4" s="1"/>
  <c r="V33" i="4" s="1"/>
  <c r="S33" i="4"/>
  <c r="S39" i="4"/>
  <c r="U39" i="4" s="1"/>
  <c r="V39" i="4" s="1"/>
  <c r="S40" i="4"/>
  <c r="S48" i="4"/>
  <c r="T48" i="4" s="1"/>
  <c r="U48" i="4" s="1"/>
  <c r="V48" i="4" s="1"/>
  <c r="S46" i="4"/>
  <c r="U46" i="4" s="1"/>
  <c r="V46" i="4" s="1"/>
  <c r="S10" i="4"/>
  <c r="U10" i="4" s="1"/>
  <c r="V10" i="4" s="1"/>
  <c r="S11" i="4"/>
  <c r="S12" i="4"/>
  <c r="R48" i="4"/>
  <c r="R46" i="4"/>
  <c r="J33" i="4" l="1"/>
  <c r="J32" i="4"/>
  <c r="J18" i="4"/>
  <c r="J25" i="4"/>
  <c r="J40" i="4"/>
  <c r="J41" i="4"/>
  <c r="J19" i="4"/>
  <c r="J26" i="4"/>
  <c r="V5" i="4"/>
  <c r="J12" i="4"/>
  <c r="J11" i="4"/>
  <c r="J10" i="4"/>
  <c r="W46" i="4"/>
  <c r="W48" i="4"/>
  <c r="U26" i="4"/>
  <c r="V26" i="4" s="1"/>
  <c r="U32" i="4"/>
  <c r="V32" i="4" s="1"/>
  <c r="U19" i="4"/>
  <c r="U40" i="4"/>
  <c r="V40" i="4" s="1"/>
  <c r="U11" i="4" l="1"/>
  <c r="V11" i="4" s="1"/>
  <c r="W11" i="4" s="1"/>
  <c r="U12" i="4"/>
  <c r="V12" i="4" s="1"/>
  <c r="W12" i="4" s="1"/>
  <c r="V19" i="4"/>
  <c r="W19" i="4" s="1"/>
  <c r="R10" i="4"/>
  <c r="W10" i="4" s="1"/>
  <c r="R18" i="4"/>
  <c r="W18" i="4" s="1"/>
  <c r="R25" i="4"/>
  <c r="W25" i="4" s="1"/>
  <c r="R26" i="4"/>
  <c r="W26" i="4" s="1"/>
  <c r="R32" i="4"/>
  <c r="W32" i="4" s="1"/>
  <c r="R33" i="4"/>
  <c r="W33" i="4" s="1"/>
  <c r="R39" i="4"/>
  <c r="W39" i="4" s="1"/>
  <c r="R40" i="4"/>
  <c r="W40" i="4" s="1"/>
  <c r="R5" i="4"/>
  <c r="W5" i="4" s="1"/>
</calcChain>
</file>

<file path=xl/sharedStrings.xml><?xml version="1.0" encoding="utf-8"?>
<sst xmlns="http://schemas.openxmlformats.org/spreadsheetml/2006/main" count="478" uniqueCount="121">
  <si>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</si>
  <si>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</si>
  <si>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</si>
  <si>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</si>
  <si>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</si>
  <si>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</si>
  <si>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</si>
  <si>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</si>
  <si>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</si>
  <si>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</si>
  <si>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</si>
  <si>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</si>
  <si>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</si>
  <si>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</si>
  <si>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</si>
  <si>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</si>
  <si>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</si>
  <si>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</si>
  <si>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</si>
  <si>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</si>
  <si>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</si>
  <si>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</si>
  <si>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</si>
  <si>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</si>
  <si>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</si>
  <si>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</si>
  <si>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</si>
  <si>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</si>
  <si>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</si>
  <si>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</si>
  <si>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</si>
  <si>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</si>
  <si>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</si>
  <si>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</si>
  <si>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</si>
  <si>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</si>
  <si>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</si>
  <si>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</si>
  <si>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</si>
  <si>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</si>
  <si>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</si>
  <si>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</si>
  <si>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</si>
  <si>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</si>
  <si>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</si>
  <si>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</si>
  <si>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</si>
  <si>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</si>
  <si>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</si>
  <si>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</si>
  <si>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</si>
  <si>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</si>
  <si>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</si>
  <si>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térdíj különb.</t>
  </si>
  <si>
    <t>8 hatáserősség</t>
  </si>
  <si>
    <t>EUEM_TERDIJ várható október 1.</t>
  </si>
  <si>
    <t>OEP_EUB várható október 1</t>
  </si>
  <si>
    <t>10x0,8ml előretöltött fecskendőben</t>
  </si>
  <si>
    <t>NOMIN</t>
  </si>
  <si>
    <t>Igen</t>
  </si>
  <si>
    <t>10x1ml előretöltött fecskendőben</t>
  </si>
  <si>
    <t>10x0,2ml előretöltött fecskendőben</t>
  </si>
  <si>
    <t>10x0,4ml előretöltött fecskendőben</t>
  </si>
  <si>
    <t>10x0,6ml előretöltött fecskendőben</t>
  </si>
  <si>
    <t>HEPAXANE 10 000 NE (100 MG)/1 ML OLDATOS INJEKCIÓ ELŐRETÖLTÖTT FECSKENDŐBEN</t>
  </si>
  <si>
    <t>10x előretöltött fecskendőben tűvédő nélkül</t>
  </si>
  <si>
    <t>Teva Gyógyszergyár Zártkörűen Működő Részvénytársaság</t>
  </si>
  <si>
    <t>Chemi S.p.A.</t>
  </si>
  <si>
    <t>10x előretöltött fecskendőben tűvédővel</t>
  </si>
  <si>
    <t>HEPAXANE 12 000 NE (120 MG)/0,8 ML OLDATOS INJEKCIÓ ELŐRETÖLTÖTT FECSKENDŐBEN</t>
  </si>
  <si>
    <t>HEPAXANE 15 000 NE (150 MG)/1 ML OLDATOS INJEKCIÓ ELŐRETÖLTÖTT FECSKENDŐBEN</t>
  </si>
  <si>
    <t>HEPAXANE 2000 NE (20 MG)/0,2 ML OLDATOS INJEKCIÓ ELŐRETÖLTÖTT FECSKENDŐBEN</t>
  </si>
  <si>
    <t>HEPAXANE 4000 NE (40 MG)/0,4 ML OLDATOS INJEKCIÓ ELŐRETÖLTÖTT FECSKENDŐBEN</t>
  </si>
  <si>
    <t>HEPAXANE 6000 NE (60 MG)/0,6 ML OLDATOS INJEKCIÓ ELŐRETÖLTÖTT FECSKENDŐBEN</t>
  </si>
  <si>
    <t>HEPAXANE 8000 NE (80 MG)/0,8 ML OLDATOS INJEKCIÓ ELŐRETÖLTÖTT FECSKENDŐBEN</t>
  </si>
  <si>
    <t>INHIXA 10 000 NE (100 MG)/1 ML OLDATOS INJEKCIÓ ELŐRETÖLTÖTT FECSKENDŐBEN</t>
  </si>
  <si>
    <t>Goodwill Pharma Orvos-, és Gyógyszertudományi Nyilvánosan Működő Részvénytársaság</t>
  </si>
  <si>
    <t>Techdow Pharma Netherlands B.V.</t>
  </si>
  <si>
    <t>INHIXA 12 000 NE (120 MG)/0,8 ML OLDATOS INJEKCIÓ ELŐRETÖLTÖTT FECSKENDŐBEN</t>
  </si>
  <si>
    <t>INHIXA 15 000 NE (150 MG)/1 ML OLDATOS INJEKCIÓ ELŐRETÖLTÖTT FECSKENDŐBEN</t>
  </si>
  <si>
    <t>INHIXA 2000 NE (20 MG)/0,2 ML OLDATOS INJEKCIÓ ELŐRETÖLTÖTT FECSKENDŐBEN</t>
  </si>
  <si>
    <t>INHIXA 4000 NE (40 MG)/0,4 ML OLDATOS INJEKCIÓ ELŐRETÖLTÖTT FECSKENDŐBEN</t>
  </si>
  <si>
    <t>INHIXA 6000 NE (60 MG)/0,6 ML OLDATOS INJEKCIÓ ELŐRETÖLTÖTT FECSKENDŐBEN</t>
  </si>
  <si>
    <t>INHIXA 8000 NE (80 MG)/0,8 ML OLDATOS INJEKCIÓ ELŐRETÖLTÖTT FECSKENDŐBEN</t>
  </si>
  <si>
    <t>TTT-kód</t>
  </si>
  <si>
    <t>Készítmény megnevezése</t>
  </si>
  <si>
    <t>Kiszerelés</t>
  </si>
  <si>
    <t>Hatóanyag</t>
  </si>
  <si>
    <t>Egyenértékűségi csoport</t>
  </si>
  <si>
    <t>Egyenértékű,de nem helyettesíthető</t>
  </si>
  <si>
    <t>Terápiás napok száma (DOT)</t>
  </si>
  <si>
    <t>Termelői ár (Ft)</t>
  </si>
  <si>
    <t>Nagykeres-kedelmi ár (Ft)</t>
  </si>
  <si>
    <t>Bruttó fogyasztói ár (Ft)</t>
  </si>
  <si>
    <t>Napi terápiás költség (Ft)</t>
  </si>
  <si>
    <t>Normatív támogatási technika</t>
  </si>
  <si>
    <t>Normatív támogatási kategória (%)</t>
  </si>
  <si>
    <t>Normatív támogatási összeg (Ft)</t>
  </si>
  <si>
    <t>Térítési díj normatív támogatás esetén (Ft)</t>
  </si>
  <si>
    <t>Emelt támogatási technika</t>
  </si>
  <si>
    <t>Emelt támogatási kategória (%)</t>
  </si>
  <si>
    <t>Emelt támogatási összeg (Ft)</t>
  </si>
  <si>
    <t>Térítési díj emelt támogatás esetén (Ft)</t>
  </si>
  <si>
    <t>Eü 50</t>
  </si>
  <si>
    <t>Eü 70</t>
  </si>
  <si>
    <t>Eü 90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</si>
  <si>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</si>
  <si>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</si>
  <si>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</si>
  <si>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</si>
  <si>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</si>
  <si>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Közgyógyon kiváltható-e</t>
  </si>
  <si>
    <t>BESOROLAS</t>
  </si>
  <si>
    <t>Pras termék</t>
  </si>
  <si>
    <t>Forgalmazó</t>
  </si>
  <si>
    <t>Forg. Eng. jogosult</t>
  </si>
  <si>
    <t>2025. április emelt jogcím</t>
  </si>
  <si>
    <t>2025. június emelt jogcím</t>
  </si>
  <si>
    <t>2025. május emelt jogcím</t>
  </si>
  <si>
    <t>2025. március emelt jogcím</t>
  </si>
  <si>
    <t>Sorcímkék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</si>
</sst>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  <numFmt numFmtId="166" formatCode="0.0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/>
      <bottom style="thin">
        <color theme="4" tint="0.3999755851924192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6" fillId="0" borderId="0" xfId="0" applyFont="1"/>
    <xf numFmtId="0" fontId="6" fillId="0" borderId="0" xfId="0" applyFont="1" applyFill="1"/>
    <xf numFmtId="0" fontId="7" fillId="0" borderId="0" xfId="0" applyFont="1"/>
    <xf numFmtId="10" fontId="7" fillId="0" borderId="0" xfId="1" applyNumberFormat="1" applyFont="1" applyBorder="1"/>
    <xf numFmtId="0" fontId="7" fillId="0" borderId="0" xfId="1" applyNumberFormat="1" applyFont="1" applyBorder="1"/>
    <xf numFmtId="0" fontId="7" fillId="0" borderId="0" xfId="0" applyFont="1" applyFill="1"/>
    <xf numFmtId="10" fontId="6" fillId="0" borderId="0" xfId="1" applyNumberFormat="1" applyFont="1" applyBorder="1"/>
    <xf numFmtId="0" fontId="6" fillId="0" borderId="0" xfId="1" applyNumberFormat="1" applyFont="1" applyBorder="1"/>
    <xf numFmtId="0" fontId="10" fillId="0" borderId="0" xfId="0" applyFont="1"/>
    <xf numFmtId="0" fontId="10" fillId="0" borderId="0" xfId="0" applyFont="1" applyFill="1"/>
    <xf numFmtId="0" fontId="11" fillId="0" borderId="0" xfId="0" applyFont="1"/>
    <xf numFmtId="165" fontId="4" fillId="2" borderId="1" xfId="7" applyNumberFormat="1" applyFont="1" applyFill="1" applyBorder="1" applyAlignment="1">
      <alignment horizontal="center" vertical="center" wrapText="1"/>
    </xf>
    <xf numFmtId="165" fontId="7" fillId="0" borderId="0" xfId="7" applyNumberFormat="1" applyFont="1" applyBorder="1"/>
    <xf numFmtId="165" fontId="6" fillId="0" borderId="0" xfId="7" applyNumberFormat="1" applyFont="1" applyBorder="1"/>
    <xf numFmtId="0" fontId="7" fillId="0" borderId="0" xfId="0" applyFont="1" applyBorder="1"/>
    <xf numFmtId="0" fontId="11" fillId="0" borderId="0" xfId="0" applyFont="1" applyFill="1"/>
    <xf numFmtId="0" fontId="11" fillId="0" borderId="0" xfId="1" applyNumberFormat="1" applyFont="1" applyFill="1" applyBorder="1"/>
    <xf numFmtId="2" fontId="11" fillId="0" borderId="0" xfId="6" applyNumberFormat="1" applyFont="1" applyFill="1" applyBorder="1"/>
    <xf numFmtId="0" fontId="0" fillId="5" borderId="0" xfId="0" applyFill="1" applyAlignment="1">
      <alignment horizontal="center" vertical="center" wrapText="1"/>
    </xf>
    <xf numFmtId="0" fontId="12" fillId="0" borderId="0" xfId="0" applyFont="1"/>
    <xf numFmtId="0" fontId="2" fillId="6" borderId="6" xfId="0" applyFont="1" applyFill="1" applyBorder="1"/>
    <xf numFmtId="0" fontId="0" fillId="0" borderId="0" xfId="0" applyNumberFormat="1"/>
    <xf numFmtId="0" fontId="0" fillId="0" borderId="0" xfId="0" applyNumberFormat="1" applyAlignment="1">
      <alignment horizontal="left"/>
    </xf>
    <xf numFmtId="0" fontId="4" fillId="2" borderId="1" xfId="2" applyFont="1" applyFill="1" applyBorder="1" applyAlignment="1">
      <alignment horizontal="center" vertical="center" wrapText="1"/>
    </xf>
    <xf numFmtId="0" fontId="6" fillId="0" borderId="0" xfId="0" applyFont="1" applyBorder="1"/>
    <xf numFmtId="0" fontId="5" fillId="2" borderId="1" xfId="2" applyFont="1" applyFill="1" applyBorder="1" applyAlignment="1">
      <alignment horizontal="center" vertical="center" wrapText="1"/>
    </xf>
    <xf numFmtId="165" fontId="4" fillId="2" borderId="1" xfId="3" applyNumberFormat="1" applyFont="1" applyFill="1" applyBorder="1" applyAlignment="1">
      <alignment horizontal="center" vertical="center" wrapText="1"/>
    </xf>
    <xf numFmtId="165" fontId="4" fillId="0" borderId="4" xfId="3" applyNumberFormat="1" applyFont="1" applyFill="1" applyBorder="1" applyAlignment="1">
      <alignment horizontal="center" vertical="center" wrapText="1"/>
    </xf>
    <xf numFmtId="165" fontId="4" fillId="0" borderId="1" xfId="3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0" fontId="5" fillId="0" borderId="0" xfId="0" applyFont="1"/>
    <xf numFmtId="0" fontId="6" fillId="0" borderId="0" xfId="0" applyFont="1" applyFill="1" applyBorder="1"/>
    <xf numFmtId="165" fontId="5" fillId="7" borderId="1" xfId="6" applyNumberFormat="1" applyFont="1" applyFill="1" applyBorder="1" applyAlignment="1">
      <alignment horizontal="center" vertical="center" wrapText="1"/>
    </xf>
    <xf numFmtId="0" fontId="6" fillId="7" borderId="0" xfId="0" applyFont="1" applyFill="1"/>
    <xf numFmtId="0" fontId="6" fillId="7" borderId="0" xfId="6" applyFont="1" applyFill="1"/>
    <xf numFmtId="0" fontId="6" fillId="7" borderId="0" xfId="6" applyFont="1" applyFill="1" applyBorder="1"/>
    <xf numFmtId="1" fontId="6" fillId="7" borderId="0" xfId="6" applyNumberFormat="1" applyFont="1" applyFill="1"/>
    <xf numFmtId="165" fontId="5" fillId="7" borderId="1" xfId="5" applyNumberFormat="1" applyFont="1" applyFill="1" applyBorder="1" applyAlignment="1">
      <alignment horizontal="center" vertical="center" wrapText="1"/>
    </xf>
    <xf numFmtId="0" fontId="6" fillId="7" borderId="0" xfId="5" applyFont="1" applyFill="1"/>
    <xf numFmtId="0" fontId="6" fillId="7" borderId="0" xfId="5" applyFont="1" applyFill="1" applyBorder="1"/>
    <xf numFmtId="165" fontId="5" fillId="7" borderId="2" xfId="6" applyNumberFormat="1" applyFont="1" applyFill="1" applyBorder="1" applyAlignment="1">
      <alignment horizontal="center" vertical="center" wrapText="1"/>
    </xf>
    <xf numFmtId="165" fontId="5" fillId="7" borderId="5" xfId="6" applyNumberFormat="1" applyFont="1" applyFill="1" applyBorder="1" applyAlignment="1">
      <alignment horizontal="center" vertical="center" wrapText="1"/>
    </xf>
    <xf numFmtId="165" fontId="5" fillId="7" borderId="3" xfId="6" applyNumberFormat="1" applyFont="1" applyFill="1" applyBorder="1" applyAlignment="1">
      <alignment horizontal="center" vertical="center" wrapText="1"/>
    </xf>
    <xf numFmtId="2" fontId="6" fillId="7" borderId="0" xfId="6" applyNumberFormat="1" applyFont="1" applyFill="1"/>
    <xf numFmtId="166" fontId="6" fillId="7" borderId="0" xfId="6" applyNumberFormat="1" applyFont="1" applyFill="1"/>
  </cellXfs>
  <cellStyles count="8">
    <cellStyle name="Ezres 2" xfId="3"/>
    <cellStyle name="Ezres 3" xfId="7"/>
    <cellStyle name="Jó" xfId="5" builtinId="26"/>
    <cellStyle name="Normál" xfId="0" builtinId="0"/>
    <cellStyle name="Normál_Munka2" xfId="2"/>
    <cellStyle name="Semleges" xfId="6" builtinId="28"/>
    <cellStyle name="Százalék" xfId="1" builtinId="5"/>
    <cellStyle name="Százalék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AI49"/>
  <sheetViews>
    <sheetView tabSelected="1" zoomScale="80" zoomScaleNormal="80" workbookViewId="0">
      <pane ySplit="1" topLeftCell="A2" activePane="bottomLeft" state="frozen"/>
      <selection activeCell="E1" sqref="E1"/>
      <selection pane="bottomLeft" activeCell="B14" sqref="B14"/>
    </sheetView>
  </sheetViews>
  <sheetFormatPr defaultRowHeight="14.4" x14ac:dyDescent="0.3"/>
  <cols>
    <col min="1" max="1" width="11.6640625" style="1" bestFit="1" customWidth="1"/>
    <col min="2" max="2" width="70.109375" style="1" customWidth="1"/>
    <col min="3" max="3" width="12.33203125" style="1" customWidth="1"/>
    <col min="4" max="4" width="11.5546875" style="1" bestFit="1" customWidth="1"/>
    <col min="5" max="5" width="13.44140625" style="1" customWidth="1"/>
    <col min="6" max="6" width="16" style="1" customWidth="1"/>
    <col min="7" max="7" width="12.44140625" style="1" customWidth="1"/>
    <col min="8" max="8" width="14.44140625" style="1" customWidth="1"/>
    <col min="9" max="9" width="15.44140625" style="1" customWidth="1"/>
    <col min="10" max="10" width="12.6640625" style="1" customWidth="1"/>
    <col min="11" max="11" width="10.88671875" style="1" customWidth="1"/>
    <col min="12" max="12" width="15.33203125" style="1" customWidth="1"/>
    <col min="13" max="13" width="6.5546875" style="1" customWidth="1"/>
    <col min="14" max="14" width="8.44140625" style="35" customWidth="1"/>
    <col min="15" max="15" width="11.33203125" style="1" customWidth="1"/>
    <col min="16" max="16" width="9.33203125" style="1" customWidth="1"/>
    <col min="17" max="17" width="10.88671875" style="39" customWidth="1"/>
    <col min="18" max="18" width="14.88671875" style="39" customWidth="1"/>
    <col min="19" max="19" width="15.33203125" style="35" customWidth="1"/>
    <col min="20" max="20" width="12.33203125" style="35" customWidth="1"/>
    <col min="21" max="21" width="18" style="35" customWidth="1"/>
    <col min="22" max="22" width="16.6640625" style="35" customWidth="1"/>
    <col min="23" max="23" width="14" style="35" customWidth="1"/>
    <col min="24" max="24" width="15.5546875" style="1" customWidth="1"/>
    <col min="25" max="25" width="38.88671875" style="1" bestFit="1" customWidth="1"/>
    <col min="26" max="16384" width="8.88671875" style="1"/>
  </cols>
  <sheetData>
    <row r="1" spans="1:26" s="31" customFormat="1" ht="40.200000000000003" thickBot="1" x14ac:dyDescent="0.3">
      <c r="A1" s="24" t="s">
        <v>0</v>
      </c>
      <c r="B1" s="24" t="s">
        <v>1</v>
      </c>
      <c r="C1" s="24" t="s">
        <v>2</v>
      </c>
      <c r="D1" s="24" t="s">
        <v>33</v>
      </c>
      <c r="E1" s="12" t="s">
        <v>119</v>
      </c>
      <c r="F1" s="12" t="s">
        <v>116</v>
      </c>
      <c r="G1" s="12" t="s">
        <v>118</v>
      </c>
      <c r="H1" s="12" t="s">
        <v>117</v>
      </c>
      <c r="I1" s="24" t="s">
        <v>47</v>
      </c>
      <c r="J1" s="26" t="s">
        <v>4</v>
      </c>
      <c r="K1" s="26" t="s">
        <v>48</v>
      </c>
      <c r="L1" s="27" t="s">
        <v>49</v>
      </c>
      <c r="M1" s="27" t="s">
        <v>50</v>
      </c>
      <c r="N1" s="33" t="s">
        <v>3</v>
      </c>
      <c r="O1" s="24" t="s">
        <v>5</v>
      </c>
      <c r="P1" s="27" t="s">
        <v>6</v>
      </c>
      <c r="Q1" s="38" t="s">
        <v>12</v>
      </c>
      <c r="R1" s="38" t="s">
        <v>13</v>
      </c>
      <c r="S1" s="33" t="s">
        <v>51</v>
      </c>
      <c r="T1" s="41" t="s">
        <v>52</v>
      </c>
      <c r="U1" s="41" t="s">
        <v>56</v>
      </c>
      <c r="V1" s="42" t="s">
        <v>55</v>
      </c>
      <c r="W1" s="43" t="s">
        <v>53</v>
      </c>
      <c r="X1" s="28" t="s">
        <v>7</v>
      </c>
      <c r="Y1" s="29" t="s">
        <v>8</v>
      </c>
      <c r="Z1" s="30"/>
    </row>
    <row r="2" spans="1:26" x14ac:dyDescent="0.3">
      <c r="A2" s="1">
        <v>210885543</v>
      </c>
      <c r="B2" s="1" t="s">
        <v>71</v>
      </c>
      <c r="C2" s="1" t="s">
        <v>65</v>
      </c>
      <c r="D2" s="1" t="s">
        <v>9</v>
      </c>
      <c r="E2" s="14">
        <v>0</v>
      </c>
      <c r="F2" s="14">
        <v>0</v>
      </c>
      <c r="G2" s="14">
        <v>0</v>
      </c>
      <c r="H2" s="14">
        <v>0</v>
      </c>
      <c r="L2" s="3" t="s">
        <v>35</v>
      </c>
      <c r="N2" s="34">
        <v>10</v>
      </c>
      <c r="O2" s="1">
        <v>4351</v>
      </c>
      <c r="P2" s="1">
        <v>5628</v>
      </c>
      <c r="Q2" s="34">
        <v>5065</v>
      </c>
      <c r="R2" s="34">
        <v>563</v>
      </c>
      <c r="S2" s="34">
        <v>562.79999999999995</v>
      </c>
      <c r="T2" s="35">
        <f>S2</f>
        <v>562.79999999999995</v>
      </c>
      <c r="U2" s="37">
        <f>P2*0.9</f>
        <v>5065.2</v>
      </c>
      <c r="V2" s="37">
        <f t="shared" ref="V2:V4" si="0">P2-U2</f>
        <v>562.80000000000018</v>
      </c>
      <c r="W2" s="37">
        <f t="shared" ref="W2:W4" si="1">V2-R2</f>
        <v>-0.1999999999998181</v>
      </c>
      <c r="X2" s="1" t="s">
        <v>18</v>
      </c>
      <c r="Y2" s="1" t="s">
        <v>66</v>
      </c>
    </row>
    <row r="3" spans="1:26" x14ac:dyDescent="0.3">
      <c r="A3" s="1">
        <v>210885527</v>
      </c>
      <c r="B3" s="1" t="s">
        <v>71</v>
      </c>
      <c r="C3" s="1" t="s">
        <v>68</v>
      </c>
      <c r="D3" s="1" t="s">
        <v>9</v>
      </c>
      <c r="E3" s="14">
        <v>0</v>
      </c>
      <c r="F3" s="14">
        <v>0</v>
      </c>
      <c r="G3" s="14">
        <v>0</v>
      </c>
      <c r="H3" s="14">
        <v>0</v>
      </c>
      <c r="L3" s="3" t="s">
        <v>35</v>
      </c>
      <c r="N3" s="34">
        <v>10</v>
      </c>
      <c r="O3" s="1">
        <v>4351</v>
      </c>
      <c r="P3" s="1">
        <v>5628</v>
      </c>
      <c r="Q3" s="34">
        <v>5065</v>
      </c>
      <c r="R3" s="34">
        <v>563</v>
      </c>
      <c r="S3" s="34">
        <v>562.79999999999995</v>
      </c>
      <c r="T3" s="35">
        <v>562.79999999999995</v>
      </c>
      <c r="U3" s="37">
        <f>P3*0.9</f>
        <v>5065.2</v>
      </c>
      <c r="V3" s="37">
        <f t="shared" si="0"/>
        <v>562.80000000000018</v>
      </c>
      <c r="W3" s="37">
        <f t="shared" si="1"/>
        <v>-0.1999999999998181</v>
      </c>
      <c r="X3" s="1" t="s">
        <v>18</v>
      </c>
      <c r="Y3" s="1" t="s">
        <v>66</v>
      </c>
    </row>
    <row r="4" spans="1:26" x14ac:dyDescent="0.3">
      <c r="A4" s="1">
        <v>210809173</v>
      </c>
      <c r="B4" s="1" t="s">
        <v>80</v>
      </c>
      <c r="C4" s="1" t="s">
        <v>61</v>
      </c>
      <c r="D4" s="1" t="s">
        <v>9</v>
      </c>
      <c r="E4" s="14">
        <v>0</v>
      </c>
      <c r="F4" s="14">
        <v>0</v>
      </c>
      <c r="G4" s="14">
        <v>0</v>
      </c>
      <c r="H4" s="14">
        <v>0</v>
      </c>
      <c r="L4" s="3" t="s">
        <v>35</v>
      </c>
      <c r="N4" s="34">
        <v>10</v>
      </c>
      <c r="O4" s="1">
        <v>4353</v>
      </c>
      <c r="P4" s="1">
        <v>5631</v>
      </c>
      <c r="Q4" s="34">
        <v>5068</v>
      </c>
      <c r="R4" s="34">
        <v>563</v>
      </c>
      <c r="S4" s="34">
        <v>563.1</v>
      </c>
      <c r="T4" s="35">
        <v>562.79999999999995</v>
      </c>
      <c r="U4" s="37">
        <f>T4*0.9*N4</f>
        <v>5065.2</v>
      </c>
      <c r="V4" s="37">
        <f t="shared" si="0"/>
        <v>565.80000000000018</v>
      </c>
      <c r="W4" s="37">
        <f t="shared" si="1"/>
        <v>2.8000000000001819</v>
      </c>
      <c r="X4" s="1" t="s">
        <v>18</v>
      </c>
      <c r="Y4" s="1" t="s">
        <v>76</v>
      </c>
    </row>
    <row r="5" spans="1:26" s="3" customFormat="1" x14ac:dyDescent="0.3">
      <c r="A5" s="3">
        <v>210053887</v>
      </c>
      <c r="B5" s="3" t="s">
        <v>17</v>
      </c>
      <c r="C5" s="3" t="s">
        <v>34</v>
      </c>
      <c r="D5" s="3" t="s">
        <v>9</v>
      </c>
      <c r="E5" s="14">
        <v>11089.6</v>
      </c>
      <c r="F5" s="14">
        <v>12036.8</v>
      </c>
      <c r="G5" s="14">
        <v>11818.4</v>
      </c>
      <c r="H5" s="14">
        <v>10881.6</v>
      </c>
      <c r="I5" s="14">
        <f>SUM(E5:H5)</f>
        <v>45826.400000000001</v>
      </c>
      <c r="J5" s="7">
        <v>1</v>
      </c>
      <c r="K5" s="5">
        <v>2000</v>
      </c>
      <c r="L5" s="3" t="s">
        <v>35</v>
      </c>
      <c r="M5" s="3">
        <v>10</v>
      </c>
      <c r="N5" s="35">
        <v>8</v>
      </c>
      <c r="O5" s="3">
        <f>VLOOKUP(A5,[1]PUPHA_GYOGYSZER_LAKOSSAGI_20230!A$1:AI$5195,11,0)</f>
        <v>5244</v>
      </c>
      <c r="P5" s="3">
        <v>6783</v>
      </c>
      <c r="Q5" s="39">
        <v>6105</v>
      </c>
      <c r="R5" s="39">
        <f>P5-Q5</f>
        <v>678</v>
      </c>
      <c r="S5" s="44">
        <f>P5/N5</f>
        <v>847.875</v>
      </c>
      <c r="T5" s="35">
        <v>562.79999999999995</v>
      </c>
      <c r="U5" s="37">
        <f>T5*0.9*N5</f>
        <v>4052.16</v>
      </c>
      <c r="V5" s="37">
        <f>P5-U5</f>
        <v>2730.84</v>
      </c>
      <c r="W5" s="37">
        <f>V5-R5</f>
        <v>2052.84</v>
      </c>
      <c r="X5" s="6" t="s">
        <v>18</v>
      </c>
      <c r="Y5" s="6" t="s">
        <v>10</v>
      </c>
      <c r="Z5" s="6"/>
    </row>
    <row r="6" spans="1:26" s="3" customFormat="1" x14ac:dyDescent="0.3">
      <c r="E6" s="14">
        <v>0</v>
      </c>
      <c r="F6" s="14">
        <v>0</v>
      </c>
      <c r="G6" s="14">
        <v>0</v>
      </c>
      <c r="H6" s="14">
        <v>0</v>
      </c>
      <c r="I6" s="13"/>
      <c r="J6" s="7"/>
      <c r="K6" s="5"/>
      <c r="N6" s="35"/>
      <c r="Q6" s="39"/>
      <c r="R6" s="39"/>
      <c r="S6" s="44"/>
      <c r="T6" s="44"/>
      <c r="U6" s="37"/>
      <c r="V6" s="37"/>
      <c r="W6" s="37"/>
      <c r="X6" s="6"/>
      <c r="Y6" s="6"/>
      <c r="Z6" s="6"/>
    </row>
    <row r="7" spans="1:26" x14ac:dyDescent="0.3">
      <c r="A7" s="1">
        <v>210885551</v>
      </c>
      <c r="B7" s="1" t="s">
        <v>72</v>
      </c>
      <c r="C7" s="1" t="s">
        <v>65</v>
      </c>
      <c r="D7" s="1" t="s">
        <v>9</v>
      </c>
      <c r="E7" s="14">
        <v>0</v>
      </c>
      <c r="F7" s="14">
        <v>0</v>
      </c>
      <c r="G7" s="14">
        <v>0</v>
      </c>
      <c r="H7" s="14">
        <v>0</v>
      </c>
      <c r="L7" s="3" t="s">
        <v>37</v>
      </c>
      <c r="N7" s="34">
        <v>20</v>
      </c>
      <c r="O7" s="1">
        <v>8299</v>
      </c>
      <c r="P7" s="1">
        <v>10137</v>
      </c>
      <c r="Q7" s="34">
        <v>9123</v>
      </c>
      <c r="R7" s="34">
        <v>1014</v>
      </c>
      <c r="S7" s="34">
        <v>506.85</v>
      </c>
      <c r="T7" s="35">
        <f>S7</f>
        <v>506.85</v>
      </c>
      <c r="U7" s="37">
        <f t="shared" ref="U7:U8" si="2">P7*0.9</f>
        <v>9123.3000000000011</v>
      </c>
      <c r="V7" s="37">
        <f t="shared" ref="V7:V9" si="3">P7-U7</f>
        <v>1013.6999999999989</v>
      </c>
      <c r="W7" s="37">
        <f t="shared" ref="W7:W9" si="4">V7-R7</f>
        <v>-0.30000000000109139</v>
      </c>
      <c r="X7" s="1" t="s">
        <v>20</v>
      </c>
      <c r="Y7" s="1" t="s">
        <v>66</v>
      </c>
    </row>
    <row r="8" spans="1:26" x14ac:dyDescent="0.3">
      <c r="A8" s="1">
        <v>210885535</v>
      </c>
      <c r="B8" s="1" t="s">
        <v>72</v>
      </c>
      <c r="C8" s="1" t="s">
        <v>68</v>
      </c>
      <c r="D8" s="1" t="s">
        <v>9</v>
      </c>
      <c r="E8" s="14">
        <v>0</v>
      </c>
      <c r="F8" s="14">
        <v>0</v>
      </c>
      <c r="G8" s="14">
        <v>0</v>
      </c>
      <c r="H8" s="14">
        <v>0</v>
      </c>
      <c r="L8" s="3" t="s">
        <v>37</v>
      </c>
      <c r="N8" s="34">
        <v>20</v>
      </c>
      <c r="O8" s="1">
        <v>8299</v>
      </c>
      <c r="P8" s="1">
        <v>10137</v>
      </c>
      <c r="Q8" s="34">
        <v>9123</v>
      </c>
      <c r="R8" s="34">
        <v>1014</v>
      </c>
      <c r="S8" s="34">
        <v>506.85</v>
      </c>
      <c r="T8" s="35">
        <v>506.85</v>
      </c>
      <c r="U8" s="37">
        <f t="shared" si="2"/>
        <v>9123.3000000000011</v>
      </c>
      <c r="V8" s="37">
        <f t="shared" si="3"/>
        <v>1013.6999999999989</v>
      </c>
      <c r="W8" s="37">
        <f t="shared" si="4"/>
        <v>-0.30000000000109139</v>
      </c>
      <c r="X8" s="1" t="s">
        <v>20</v>
      </c>
      <c r="Y8" s="1" t="s">
        <v>66</v>
      </c>
    </row>
    <row r="9" spans="1:26" x14ac:dyDescent="0.3">
      <c r="A9" s="1">
        <v>210809199</v>
      </c>
      <c r="B9" s="1" t="s">
        <v>81</v>
      </c>
      <c r="C9" s="1" t="s">
        <v>62</v>
      </c>
      <c r="D9" s="1" t="s">
        <v>9</v>
      </c>
      <c r="E9" s="14">
        <v>0</v>
      </c>
      <c r="F9" s="14">
        <v>0</v>
      </c>
      <c r="G9" s="14">
        <v>0</v>
      </c>
      <c r="H9" s="14">
        <v>1300</v>
      </c>
      <c r="L9" s="3" t="s">
        <v>37</v>
      </c>
      <c r="N9" s="34">
        <v>20</v>
      </c>
      <c r="O9" s="1">
        <v>8300</v>
      </c>
      <c r="P9" s="1">
        <v>10138</v>
      </c>
      <c r="Q9" s="34">
        <v>9124</v>
      </c>
      <c r="R9" s="34">
        <v>1014</v>
      </c>
      <c r="S9" s="34">
        <v>506.9</v>
      </c>
      <c r="T9" s="35">
        <v>506.85</v>
      </c>
      <c r="U9" s="37">
        <f>T9*0.9*N9</f>
        <v>9123.3000000000011</v>
      </c>
      <c r="V9" s="37">
        <f t="shared" si="3"/>
        <v>1014.6999999999989</v>
      </c>
      <c r="W9" s="37">
        <f t="shared" si="4"/>
        <v>0.69999999999890861</v>
      </c>
      <c r="X9" s="1" t="s">
        <v>20</v>
      </c>
      <c r="Y9" s="1" t="s">
        <v>76</v>
      </c>
    </row>
    <row r="10" spans="1:26" s="3" customFormat="1" x14ac:dyDescent="0.3">
      <c r="A10" s="3">
        <v>210053895</v>
      </c>
      <c r="B10" s="3" t="s">
        <v>19</v>
      </c>
      <c r="C10" s="3" t="s">
        <v>36</v>
      </c>
      <c r="D10" s="3" t="s">
        <v>9</v>
      </c>
      <c r="E10" s="14">
        <v>751481.6</v>
      </c>
      <c r="F10" s="14">
        <v>776350.4</v>
      </c>
      <c r="G10" s="14">
        <v>778404.8</v>
      </c>
      <c r="H10" s="14">
        <v>768224</v>
      </c>
      <c r="I10" s="13">
        <f>SUM(E10:H10)</f>
        <v>3074460.8</v>
      </c>
      <c r="J10" s="4">
        <f>I10/$I$13</f>
        <v>0.83791326657232057</v>
      </c>
      <c r="K10" s="5">
        <v>4000</v>
      </c>
      <c r="L10" s="3" t="s">
        <v>37</v>
      </c>
      <c r="M10" s="3">
        <v>10</v>
      </c>
      <c r="N10" s="35">
        <v>16</v>
      </c>
      <c r="O10" s="3">
        <v>10000</v>
      </c>
      <c r="P10" s="3">
        <v>12002</v>
      </c>
      <c r="Q10" s="39">
        <v>10802</v>
      </c>
      <c r="R10" s="39">
        <f>P10-Q10</f>
        <v>1200</v>
      </c>
      <c r="S10" s="44">
        <f>P10/N10</f>
        <v>750.125</v>
      </c>
      <c r="T10" s="35">
        <v>506.85</v>
      </c>
      <c r="U10" s="37">
        <f>T10*0.9*N10</f>
        <v>7298.64</v>
      </c>
      <c r="V10" s="37">
        <f>P10-U10</f>
        <v>4703.3599999999997</v>
      </c>
      <c r="W10" s="37">
        <f t="shared" ref="W10:W46" si="5">V10-R10</f>
        <v>3503.3599999999997</v>
      </c>
      <c r="X10" s="6" t="s">
        <v>20</v>
      </c>
      <c r="Y10" s="6" t="s">
        <v>10</v>
      </c>
      <c r="Z10" s="6"/>
    </row>
    <row r="11" spans="1:26" s="3" customFormat="1" x14ac:dyDescent="0.3">
      <c r="A11" s="3">
        <v>210082624</v>
      </c>
      <c r="B11" s="3" t="s">
        <v>26</v>
      </c>
      <c r="C11" s="3" t="s">
        <v>38</v>
      </c>
      <c r="D11" s="3" t="s">
        <v>24</v>
      </c>
      <c r="E11" s="14">
        <v>63228</v>
      </c>
      <c r="F11" s="14">
        <v>63368</v>
      </c>
      <c r="G11" s="14">
        <v>59856</v>
      </c>
      <c r="H11" s="14">
        <v>58472</v>
      </c>
      <c r="I11" s="13">
        <f>SUM(E11:H11)</f>
        <v>244924</v>
      </c>
      <c r="J11" s="4">
        <f>I11/$I$13</f>
        <v>6.6751564665244414E-2</v>
      </c>
      <c r="K11" s="5">
        <v>5700</v>
      </c>
      <c r="L11" s="3" t="s">
        <v>37</v>
      </c>
      <c r="M11" s="3">
        <v>10</v>
      </c>
      <c r="N11" s="35">
        <v>20</v>
      </c>
      <c r="O11" s="3">
        <v>12802</v>
      </c>
      <c r="P11" s="3">
        <v>15073</v>
      </c>
      <c r="Q11" s="39">
        <v>13502</v>
      </c>
      <c r="R11" s="39">
        <v>1571</v>
      </c>
      <c r="S11" s="44">
        <f>P11/N11</f>
        <v>753.65</v>
      </c>
      <c r="T11" s="35">
        <v>506.85</v>
      </c>
      <c r="U11" s="37">
        <f>T11*0.9*N11</f>
        <v>9123.3000000000011</v>
      </c>
      <c r="V11" s="37">
        <f>P11-U11</f>
        <v>5949.6999999999989</v>
      </c>
      <c r="W11" s="37">
        <f t="shared" si="5"/>
        <v>4378.6999999999989</v>
      </c>
      <c r="X11" s="6" t="s">
        <v>20</v>
      </c>
      <c r="Y11" s="6" t="s">
        <v>25</v>
      </c>
      <c r="Z11" s="6"/>
    </row>
    <row r="12" spans="1:26" x14ac:dyDescent="0.3">
      <c r="A12" s="1">
        <v>210082608</v>
      </c>
      <c r="B12" s="1" t="s">
        <v>23</v>
      </c>
      <c r="C12" s="1" t="s">
        <v>36</v>
      </c>
      <c r="D12" s="1" t="s">
        <v>24</v>
      </c>
      <c r="E12" s="14">
        <v>97378.400000000009</v>
      </c>
      <c r="F12" s="14">
        <v>88879</v>
      </c>
      <c r="G12" s="14">
        <v>84337.400000000009</v>
      </c>
      <c r="H12" s="14">
        <v>79207.8</v>
      </c>
      <c r="I12" s="13">
        <f>SUM(E12:H12)</f>
        <v>349802.60000000003</v>
      </c>
      <c r="J12" s="4">
        <f>I12/$I$13</f>
        <v>9.5335168762434988E-2</v>
      </c>
      <c r="K12" s="8">
        <v>3800</v>
      </c>
      <c r="L12" s="1" t="s">
        <v>37</v>
      </c>
      <c r="M12" s="1">
        <v>10</v>
      </c>
      <c r="N12" s="35">
        <v>14</v>
      </c>
      <c r="O12" s="1">
        <v>9900</v>
      </c>
      <c r="P12" s="1">
        <v>11892</v>
      </c>
      <c r="Q12" s="39">
        <v>9452</v>
      </c>
      <c r="R12" s="39">
        <v>2440</v>
      </c>
      <c r="S12" s="44">
        <f>P12/N12</f>
        <v>849.42857142857144</v>
      </c>
      <c r="T12" s="35">
        <v>506.85</v>
      </c>
      <c r="U12" s="37">
        <f>T12*0.9*N12</f>
        <v>6386.31</v>
      </c>
      <c r="V12" s="37">
        <f>P12-U12</f>
        <v>5505.69</v>
      </c>
      <c r="W12" s="37">
        <f>V12-R12</f>
        <v>3065.6899999999996</v>
      </c>
      <c r="X12" s="2" t="s">
        <v>27</v>
      </c>
      <c r="Y12" s="2" t="s">
        <v>25</v>
      </c>
      <c r="Z12" s="2"/>
    </row>
    <row r="13" spans="1:26" s="25" customFormat="1" x14ac:dyDescent="0.3">
      <c r="E13" s="14">
        <v>0</v>
      </c>
      <c r="F13" s="14">
        <v>0</v>
      </c>
      <c r="G13" s="14">
        <v>0</v>
      </c>
      <c r="H13" s="14">
        <v>0</v>
      </c>
      <c r="I13" s="13">
        <f>SUM(I10:I12)</f>
        <v>3669187.4</v>
      </c>
      <c r="J13" s="4">
        <f>I13/$I$13</f>
        <v>1</v>
      </c>
      <c r="K13" s="4"/>
      <c r="N13" s="36"/>
      <c r="O13" s="15"/>
      <c r="P13" s="15"/>
      <c r="Q13" s="40"/>
      <c r="R13" s="40"/>
      <c r="S13" s="44"/>
      <c r="T13" s="44"/>
      <c r="U13" s="37"/>
      <c r="V13" s="37"/>
      <c r="W13" s="37"/>
      <c r="X13" s="32"/>
      <c r="Y13" s="32"/>
      <c r="Z13" s="32"/>
    </row>
    <row r="14" spans="1:26" s="25" customFormat="1" x14ac:dyDescent="0.3">
      <c r="E14" s="14">
        <v>0</v>
      </c>
      <c r="F14" s="14">
        <v>0</v>
      </c>
      <c r="G14" s="14">
        <v>0</v>
      </c>
      <c r="H14" s="14">
        <v>0</v>
      </c>
      <c r="I14" s="13"/>
      <c r="J14" s="4"/>
      <c r="K14" s="4"/>
      <c r="N14" s="36"/>
      <c r="O14" s="15"/>
      <c r="P14" s="15"/>
      <c r="Q14" s="40"/>
      <c r="R14" s="40"/>
      <c r="S14" s="44"/>
      <c r="T14" s="44"/>
      <c r="U14" s="37"/>
      <c r="V14" s="37"/>
      <c r="W14" s="37"/>
      <c r="X14" s="32"/>
      <c r="Y14" s="32"/>
      <c r="Z14" s="32"/>
    </row>
    <row r="15" spans="1:26" x14ac:dyDescent="0.3">
      <c r="A15" s="1">
        <v>210809212</v>
      </c>
      <c r="B15" s="1" t="s">
        <v>82</v>
      </c>
      <c r="C15" s="1" t="s">
        <v>63</v>
      </c>
      <c r="D15" s="1" t="s">
        <v>9</v>
      </c>
      <c r="E15" s="14">
        <v>0</v>
      </c>
      <c r="F15" s="14">
        <v>0</v>
      </c>
      <c r="G15" s="14">
        <v>0</v>
      </c>
      <c r="H15" s="14">
        <v>900</v>
      </c>
      <c r="L15" s="1" t="s">
        <v>39</v>
      </c>
      <c r="N15" s="34">
        <v>30</v>
      </c>
      <c r="O15" s="1">
        <v>9961</v>
      </c>
      <c r="P15" s="1">
        <v>11958</v>
      </c>
      <c r="Q15" s="34">
        <v>10762</v>
      </c>
      <c r="R15" s="34">
        <v>1196</v>
      </c>
      <c r="S15" s="34">
        <v>398.6</v>
      </c>
      <c r="T15" s="35">
        <f>S15</f>
        <v>398.6</v>
      </c>
      <c r="U15" s="37">
        <f>P15*0.9</f>
        <v>10762.2</v>
      </c>
      <c r="V15" s="37">
        <f t="shared" ref="V15:V17" si="6">P15-U15</f>
        <v>1195.7999999999993</v>
      </c>
      <c r="W15" s="37">
        <f t="shared" ref="W15:W17" si="7">V15-R15</f>
        <v>-0.2000000000007276</v>
      </c>
      <c r="X15" s="1" t="s">
        <v>11</v>
      </c>
      <c r="Y15" s="1" t="s">
        <v>76</v>
      </c>
    </row>
    <row r="16" spans="1:26" x14ac:dyDescent="0.3">
      <c r="A16" s="1">
        <v>210885624</v>
      </c>
      <c r="B16" s="1" t="s">
        <v>73</v>
      </c>
      <c r="C16" s="1" t="s">
        <v>65</v>
      </c>
      <c r="D16" s="1" t="s">
        <v>9</v>
      </c>
      <c r="E16" s="14">
        <v>0</v>
      </c>
      <c r="F16" s="14">
        <v>0</v>
      </c>
      <c r="G16" s="14">
        <v>0</v>
      </c>
      <c r="H16" s="14">
        <v>0</v>
      </c>
      <c r="L16" s="1" t="s">
        <v>39</v>
      </c>
      <c r="N16" s="34">
        <v>30</v>
      </c>
      <c r="O16" s="1">
        <v>10350</v>
      </c>
      <c r="P16" s="1">
        <v>12385</v>
      </c>
      <c r="Q16" s="34">
        <v>11147</v>
      </c>
      <c r="R16" s="34">
        <v>1238</v>
      </c>
      <c r="S16" s="34">
        <v>412.83</v>
      </c>
      <c r="T16" s="45">
        <v>398.6</v>
      </c>
      <c r="U16" s="37">
        <f t="shared" ref="U16:U17" si="8">T16*0.9*N16</f>
        <v>10762.2</v>
      </c>
      <c r="V16" s="37">
        <f t="shared" si="6"/>
        <v>1622.7999999999993</v>
      </c>
      <c r="W16" s="37">
        <f t="shared" si="7"/>
        <v>384.79999999999927</v>
      </c>
      <c r="X16" s="1" t="s">
        <v>11</v>
      </c>
      <c r="Y16" s="1" t="s">
        <v>66</v>
      </c>
    </row>
    <row r="17" spans="1:26" x14ac:dyDescent="0.3">
      <c r="A17" s="1">
        <v>210885608</v>
      </c>
      <c r="B17" s="1" t="s">
        <v>73</v>
      </c>
      <c r="C17" s="1" t="s">
        <v>68</v>
      </c>
      <c r="D17" s="1" t="s">
        <v>9</v>
      </c>
      <c r="E17" s="14">
        <v>0</v>
      </c>
      <c r="F17" s="14">
        <v>0</v>
      </c>
      <c r="G17" s="14">
        <v>0</v>
      </c>
      <c r="H17" s="14">
        <v>0</v>
      </c>
      <c r="L17" s="1" t="s">
        <v>39</v>
      </c>
      <c r="N17" s="34">
        <v>30</v>
      </c>
      <c r="O17" s="1">
        <v>10350</v>
      </c>
      <c r="P17" s="1">
        <v>12385</v>
      </c>
      <c r="Q17" s="34">
        <v>11147</v>
      </c>
      <c r="R17" s="34">
        <v>1238</v>
      </c>
      <c r="S17" s="34">
        <v>412.83</v>
      </c>
      <c r="T17" s="45">
        <v>398.6</v>
      </c>
      <c r="U17" s="37">
        <f t="shared" si="8"/>
        <v>10762.2</v>
      </c>
      <c r="V17" s="37">
        <f t="shared" si="6"/>
        <v>1622.7999999999993</v>
      </c>
      <c r="W17" s="37">
        <f t="shared" si="7"/>
        <v>384.79999999999927</v>
      </c>
      <c r="X17" s="1" t="s">
        <v>11</v>
      </c>
      <c r="Y17" s="1" t="s">
        <v>66</v>
      </c>
    </row>
    <row r="18" spans="1:26" x14ac:dyDescent="0.3">
      <c r="A18" s="1">
        <v>210082640</v>
      </c>
      <c r="B18" s="1" t="s">
        <v>28</v>
      </c>
      <c r="C18" s="1" t="s">
        <v>40</v>
      </c>
      <c r="D18" s="1" t="s">
        <v>24</v>
      </c>
      <c r="E18" s="14">
        <v>11167.2</v>
      </c>
      <c r="F18" s="14">
        <v>11394</v>
      </c>
      <c r="G18" s="14">
        <v>11310.3</v>
      </c>
      <c r="H18" s="14">
        <v>11529</v>
      </c>
      <c r="I18" s="13">
        <f>SUM(E18:H18)</f>
        <v>45400.5</v>
      </c>
      <c r="J18" s="7">
        <f>I18/$I$20</f>
        <v>2.5887679613043894E-2</v>
      </c>
      <c r="K18" s="5">
        <v>7600</v>
      </c>
      <c r="L18" s="1" t="s">
        <v>39</v>
      </c>
      <c r="M18" s="1">
        <v>10</v>
      </c>
      <c r="N18" s="35">
        <v>27</v>
      </c>
      <c r="O18" s="3">
        <v>13190</v>
      </c>
      <c r="P18" s="3">
        <v>15498</v>
      </c>
      <c r="Q18" s="39">
        <v>13948</v>
      </c>
      <c r="R18" s="39">
        <f>P18-Q18</f>
        <v>1550</v>
      </c>
      <c r="S18" s="44">
        <f>P18/N18</f>
        <v>574</v>
      </c>
      <c r="T18" s="45">
        <v>398.6</v>
      </c>
      <c r="U18" s="37">
        <f>T18*0.9*N18</f>
        <v>9685.98</v>
      </c>
      <c r="V18" s="37">
        <f>P18-U18</f>
        <v>5812.02</v>
      </c>
      <c r="W18" s="37">
        <f>V18-R18</f>
        <v>4262.0200000000004</v>
      </c>
      <c r="X18" s="2" t="s">
        <v>11</v>
      </c>
      <c r="Y18" s="2" t="s">
        <v>25</v>
      </c>
      <c r="Z18" s="2"/>
    </row>
    <row r="19" spans="1:26" x14ac:dyDescent="0.3">
      <c r="A19" s="1">
        <v>210135299</v>
      </c>
      <c r="B19" s="1" t="s">
        <v>21</v>
      </c>
      <c r="C19" s="1" t="s">
        <v>38</v>
      </c>
      <c r="D19" s="1" t="s">
        <v>9</v>
      </c>
      <c r="E19" s="14">
        <v>421548</v>
      </c>
      <c r="F19" s="14">
        <v>436106.4</v>
      </c>
      <c r="G19" s="14">
        <v>432314.39999999997</v>
      </c>
      <c r="H19" s="14">
        <v>418380</v>
      </c>
      <c r="I19" s="13">
        <f>SUM(E19:H19)</f>
        <v>1708348.8</v>
      </c>
      <c r="J19" s="7">
        <f t="shared" ref="J19:J20" si="9">I19/$I$20</f>
        <v>0.97411232038695605</v>
      </c>
      <c r="K19" s="8">
        <v>6000</v>
      </c>
      <c r="L19" s="1" t="s">
        <v>39</v>
      </c>
      <c r="M19" s="1">
        <v>10</v>
      </c>
      <c r="N19" s="35">
        <v>24</v>
      </c>
      <c r="O19" s="1">
        <v>12472</v>
      </c>
      <c r="P19" s="1">
        <v>14712</v>
      </c>
      <c r="Q19" s="39">
        <v>12398</v>
      </c>
      <c r="R19" s="39">
        <v>2314</v>
      </c>
      <c r="S19" s="44">
        <f>P19/N19</f>
        <v>613</v>
      </c>
      <c r="T19" s="45">
        <v>398.6</v>
      </c>
      <c r="U19" s="37">
        <f>T19*0.9*N19</f>
        <v>8609.76</v>
      </c>
      <c r="V19" s="37">
        <f>P19-U19</f>
        <v>6102.24</v>
      </c>
      <c r="W19" s="37">
        <f t="shared" si="5"/>
        <v>3788.24</v>
      </c>
      <c r="X19" s="2" t="s">
        <v>11</v>
      </c>
      <c r="Y19" s="2" t="s">
        <v>10</v>
      </c>
      <c r="Z19" s="2"/>
    </row>
    <row r="20" spans="1:26" x14ac:dyDescent="0.3">
      <c r="E20" s="14">
        <v>0</v>
      </c>
      <c r="F20" s="14">
        <v>0</v>
      </c>
      <c r="G20" s="14">
        <v>0</v>
      </c>
      <c r="H20" s="14">
        <v>0</v>
      </c>
      <c r="I20" s="13">
        <f>SUM(I18:I19)</f>
        <v>1753749.3</v>
      </c>
      <c r="J20" s="7">
        <f t="shared" si="9"/>
        <v>1</v>
      </c>
      <c r="K20" s="4"/>
      <c r="O20" s="3"/>
      <c r="P20" s="3"/>
      <c r="S20" s="44"/>
      <c r="T20" s="44"/>
      <c r="U20" s="37"/>
      <c r="V20" s="37"/>
      <c r="W20" s="37"/>
      <c r="X20" s="2"/>
      <c r="Y20" s="2"/>
      <c r="Z20" s="2"/>
    </row>
    <row r="21" spans="1:26" x14ac:dyDescent="0.3">
      <c r="E21" s="14">
        <v>0</v>
      </c>
      <c r="F21" s="14">
        <v>0</v>
      </c>
      <c r="G21" s="14">
        <v>0</v>
      </c>
      <c r="H21" s="14">
        <v>0</v>
      </c>
      <c r="I21" s="13"/>
      <c r="J21" s="7"/>
      <c r="K21" s="4"/>
      <c r="O21" s="3"/>
      <c r="P21" s="3"/>
      <c r="S21" s="44"/>
      <c r="T21" s="44"/>
      <c r="U21" s="37"/>
      <c r="V21" s="37"/>
      <c r="W21" s="37"/>
      <c r="X21" s="2"/>
      <c r="Y21" s="2"/>
      <c r="Z21" s="2"/>
    </row>
    <row r="22" spans="1:26" x14ac:dyDescent="0.3">
      <c r="A22" s="1">
        <v>210885632</v>
      </c>
      <c r="B22" s="1" t="s">
        <v>74</v>
      </c>
      <c r="C22" s="1" t="s">
        <v>65</v>
      </c>
      <c r="D22" s="1" t="s">
        <v>9</v>
      </c>
      <c r="E22" s="14">
        <v>0</v>
      </c>
      <c r="F22" s="14">
        <v>0</v>
      </c>
      <c r="G22" s="14">
        <v>0</v>
      </c>
      <c r="H22" s="14">
        <v>0</v>
      </c>
      <c r="L22" s="3" t="s">
        <v>41</v>
      </c>
      <c r="N22" s="34">
        <v>40</v>
      </c>
      <c r="O22" s="1">
        <v>11939</v>
      </c>
      <c r="P22" s="1">
        <v>14127</v>
      </c>
      <c r="Q22" s="34">
        <v>12714</v>
      </c>
      <c r="R22" s="34">
        <v>1413</v>
      </c>
      <c r="S22" s="34">
        <v>353.18</v>
      </c>
      <c r="T22" s="34">
        <v>353.18</v>
      </c>
      <c r="U22" s="37">
        <f t="shared" ref="U22:U23" si="10">P22*0.9</f>
        <v>12714.300000000001</v>
      </c>
      <c r="V22" s="37">
        <f t="shared" ref="V22:V24" si="11">P22-U22</f>
        <v>1412.6999999999989</v>
      </c>
      <c r="W22" s="37">
        <f t="shared" ref="W22:W24" si="12">V22-R22</f>
        <v>-0.30000000000109139</v>
      </c>
      <c r="X22" s="1" t="s">
        <v>11</v>
      </c>
      <c r="Y22" s="1" t="s">
        <v>66</v>
      </c>
    </row>
    <row r="23" spans="1:26" x14ac:dyDescent="0.3">
      <c r="A23" s="1">
        <v>210885616</v>
      </c>
      <c r="B23" s="1" t="s">
        <v>74</v>
      </c>
      <c r="C23" s="1" t="s">
        <v>68</v>
      </c>
      <c r="D23" s="1" t="s">
        <v>9</v>
      </c>
      <c r="E23" s="14">
        <v>0</v>
      </c>
      <c r="F23" s="14">
        <v>0</v>
      </c>
      <c r="G23" s="14">
        <v>0</v>
      </c>
      <c r="H23" s="14">
        <v>0</v>
      </c>
      <c r="L23" s="3" t="s">
        <v>41</v>
      </c>
      <c r="N23" s="34">
        <v>40</v>
      </c>
      <c r="O23" s="1">
        <v>11939</v>
      </c>
      <c r="P23" s="1">
        <v>14127</v>
      </c>
      <c r="Q23" s="34">
        <v>12714</v>
      </c>
      <c r="R23" s="34">
        <v>1413</v>
      </c>
      <c r="S23" s="34">
        <v>353.18</v>
      </c>
      <c r="T23" s="34">
        <v>353.18</v>
      </c>
      <c r="U23" s="37">
        <f t="shared" si="10"/>
        <v>12714.300000000001</v>
      </c>
      <c r="V23" s="37">
        <f t="shared" si="11"/>
        <v>1412.6999999999989</v>
      </c>
      <c r="W23" s="37">
        <f t="shared" si="12"/>
        <v>-0.30000000000109139</v>
      </c>
      <c r="X23" s="1" t="s">
        <v>11</v>
      </c>
      <c r="Y23" s="1" t="s">
        <v>66</v>
      </c>
    </row>
    <row r="24" spans="1:26" x14ac:dyDescent="0.3">
      <c r="A24" s="1">
        <v>210809238</v>
      </c>
      <c r="B24" s="1" t="s">
        <v>83</v>
      </c>
      <c r="C24" s="1" t="s">
        <v>57</v>
      </c>
      <c r="D24" s="1" t="s">
        <v>9</v>
      </c>
      <c r="E24" s="14">
        <v>0</v>
      </c>
      <c r="F24" s="14">
        <v>0</v>
      </c>
      <c r="G24" s="14">
        <v>0</v>
      </c>
      <c r="H24" s="14">
        <v>80</v>
      </c>
      <c r="L24" s="3" t="s">
        <v>41</v>
      </c>
      <c r="N24" s="34">
        <v>40</v>
      </c>
      <c r="O24" s="1">
        <v>11940</v>
      </c>
      <c r="P24" s="1">
        <v>14128</v>
      </c>
      <c r="Q24" s="34">
        <v>12715</v>
      </c>
      <c r="R24" s="34">
        <v>1413</v>
      </c>
      <c r="S24" s="34">
        <v>353.2</v>
      </c>
      <c r="T24" s="34">
        <v>353.18</v>
      </c>
      <c r="U24" s="37">
        <f>T24*0.9*N24</f>
        <v>12714.480000000001</v>
      </c>
      <c r="V24" s="37">
        <f t="shared" si="11"/>
        <v>1413.5199999999986</v>
      </c>
      <c r="W24" s="37">
        <f t="shared" si="12"/>
        <v>0.51999999999861757</v>
      </c>
      <c r="X24" s="1" t="s">
        <v>11</v>
      </c>
      <c r="Y24" s="1" t="s">
        <v>76</v>
      </c>
    </row>
    <row r="25" spans="1:26" s="3" customFormat="1" x14ac:dyDescent="0.3">
      <c r="A25" s="3">
        <v>210135304</v>
      </c>
      <c r="B25" s="3" t="s">
        <v>22</v>
      </c>
      <c r="C25" s="3" t="s">
        <v>40</v>
      </c>
      <c r="D25" s="3" t="s">
        <v>9</v>
      </c>
      <c r="E25" s="14">
        <v>149833.60000000001</v>
      </c>
      <c r="F25" s="14">
        <v>152809.60000000001</v>
      </c>
      <c r="G25" s="14">
        <v>144841.60000000001</v>
      </c>
      <c r="H25" s="14">
        <v>143484.79999999999</v>
      </c>
      <c r="I25" s="13">
        <f>SUM(E25:H25)</f>
        <v>590969.60000000009</v>
      </c>
      <c r="J25" s="4">
        <f>I25/$I$27</f>
        <v>0.95120292380117899</v>
      </c>
      <c r="K25" s="5">
        <v>8000</v>
      </c>
      <c r="L25" s="3" t="s">
        <v>41</v>
      </c>
      <c r="M25" s="3">
        <v>10</v>
      </c>
      <c r="N25" s="37">
        <v>32</v>
      </c>
      <c r="O25" s="3">
        <v>14386</v>
      </c>
      <c r="P25" s="3">
        <v>16809</v>
      </c>
      <c r="Q25" s="39">
        <v>15128</v>
      </c>
      <c r="R25" s="39">
        <f>P25-Q25</f>
        <v>1681</v>
      </c>
      <c r="S25" s="44">
        <f>P25/N25</f>
        <v>525.28125</v>
      </c>
      <c r="T25" s="34">
        <v>353.18</v>
      </c>
      <c r="U25" s="37">
        <f>T25*0.9*N25</f>
        <v>10171.584000000001</v>
      </c>
      <c r="V25" s="37">
        <f>P25-U25</f>
        <v>6637.4159999999993</v>
      </c>
      <c r="W25" s="37">
        <f t="shared" si="5"/>
        <v>4956.4159999999993</v>
      </c>
      <c r="X25" s="6" t="s">
        <v>11</v>
      </c>
      <c r="Y25" s="6" t="s">
        <v>10</v>
      </c>
      <c r="Z25" s="6"/>
    </row>
    <row r="26" spans="1:26" x14ac:dyDescent="0.3">
      <c r="A26" s="1">
        <v>210082658</v>
      </c>
      <c r="B26" s="1" t="s">
        <v>29</v>
      </c>
      <c r="C26" s="1" t="s">
        <v>42</v>
      </c>
      <c r="D26" s="1" t="s">
        <v>24</v>
      </c>
      <c r="E26" s="14">
        <v>5952.7379999999994</v>
      </c>
      <c r="F26" s="14">
        <v>9899.01</v>
      </c>
      <c r="G26" s="14">
        <v>6699.33</v>
      </c>
      <c r="H26" s="14">
        <v>7765.8899999999994</v>
      </c>
      <c r="I26" s="13">
        <f>SUM(E26:H26)</f>
        <v>30316.968000000001</v>
      </c>
      <c r="J26" s="4">
        <f t="shared" ref="J26:J27" si="13">I26/$I$27</f>
        <v>4.8797076198821017E-2</v>
      </c>
      <c r="K26" s="5">
        <v>9500</v>
      </c>
      <c r="L26" s="1" t="s">
        <v>41</v>
      </c>
      <c r="M26" s="1">
        <v>10</v>
      </c>
      <c r="N26" s="37">
        <v>33.33</v>
      </c>
      <c r="O26" s="3">
        <v>15137</v>
      </c>
      <c r="P26" s="3">
        <v>17633</v>
      </c>
      <c r="Q26" s="39">
        <v>15757</v>
      </c>
      <c r="R26" s="39">
        <f>P26-Q26</f>
        <v>1876</v>
      </c>
      <c r="S26" s="44">
        <f>P26/N26</f>
        <v>529.04290429042908</v>
      </c>
      <c r="T26" s="34">
        <v>353.18</v>
      </c>
      <c r="U26" s="37">
        <f>T26*0.9*N26</f>
        <v>10594.340459999999</v>
      </c>
      <c r="V26" s="37">
        <f>P26-U26</f>
        <v>7038.6595400000006</v>
      </c>
      <c r="W26" s="37">
        <f t="shared" si="5"/>
        <v>5162.6595400000006</v>
      </c>
      <c r="X26" s="2" t="s">
        <v>11</v>
      </c>
      <c r="Y26" s="2" t="s">
        <v>25</v>
      </c>
      <c r="Z26" s="2"/>
    </row>
    <row r="27" spans="1:26" x14ac:dyDescent="0.3">
      <c r="E27" s="14">
        <v>0</v>
      </c>
      <c r="F27" s="14">
        <v>0</v>
      </c>
      <c r="G27" s="14">
        <v>0</v>
      </c>
      <c r="H27" s="14">
        <v>0</v>
      </c>
      <c r="I27" s="13">
        <f t="shared" ref="I27" si="14">SUM(I25:I26)</f>
        <v>621286.56800000009</v>
      </c>
      <c r="J27" s="4">
        <f t="shared" si="13"/>
        <v>1</v>
      </c>
      <c r="K27" s="5"/>
      <c r="N27" s="37"/>
      <c r="O27" s="3"/>
      <c r="P27" s="3"/>
      <c r="S27" s="44"/>
      <c r="T27" s="44"/>
      <c r="U27" s="37"/>
      <c r="V27" s="37"/>
      <c r="W27" s="37"/>
      <c r="X27" s="2"/>
      <c r="Y27" s="2"/>
      <c r="Z27" s="2"/>
    </row>
    <row r="28" spans="1:26" x14ac:dyDescent="0.3">
      <c r="E28" s="14">
        <v>0</v>
      </c>
      <c r="F28" s="14">
        <v>0</v>
      </c>
      <c r="G28" s="14">
        <v>0</v>
      </c>
      <c r="H28" s="14">
        <v>0</v>
      </c>
      <c r="I28" s="13"/>
      <c r="J28" s="4"/>
      <c r="K28" s="5"/>
      <c r="N28" s="37"/>
      <c r="O28" s="3"/>
      <c r="P28" s="3"/>
      <c r="S28" s="44"/>
      <c r="T28" s="44"/>
      <c r="U28" s="37"/>
      <c r="V28" s="37"/>
      <c r="W28" s="37"/>
      <c r="X28" s="2"/>
      <c r="Y28" s="2"/>
      <c r="Z28" s="2"/>
    </row>
    <row r="29" spans="1:26" x14ac:dyDescent="0.3">
      <c r="A29" s="1">
        <v>210885705</v>
      </c>
      <c r="B29" s="1" t="s">
        <v>64</v>
      </c>
      <c r="C29" s="1" t="s">
        <v>65</v>
      </c>
      <c r="D29" s="1" t="s">
        <v>9</v>
      </c>
      <c r="E29" s="14">
        <v>0</v>
      </c>
      <c r="F29" s="14">
        <v>0</v>
      </c>
      <c r="G29" s="14">
        <v>0</v>
      </c>
      <c r="H29" s="14">
        <v>0</v>
      </c>
      <c r="L29" s="1" t="s">
        <v>43</v>
      </c>
      <c r="N29" s="34">
        <v>50</v>
      </c>
      <c r="O29" s="1">
        <v>15007</v>
      </c>
      <c r="P29" s="1">
        <v>17490</v>
      </c>
      <c r="Q29" s="34">
        <v>15741</v>
      </c>
      <c r="R29" s="34">
        <v>1749</v>
      </c>
      <c r="S29" s="34">
        <v>349.8</v>
      </c>
      <c r="T29" s="34">
        <v>349.8</v>
      </c>
      <c r="U29" s="37">
        <f t="shared" ref="U29:U30" si="15">P29*0.9</f>
        <v>15741</v>
      </c>
      <c r="V29" s="37">
        <f t="shared" ref="V29:V31" si="16">P29-U29</f>
        <v>1749</v>
      </c>
      <c r="W29" s="37">
        <f t="shared" ref="W29:W31" si="17">V29-R29</f>
        <v>0</v>
      </c>
      <c r="X29" s="1" t="s">
        <v>11</v>
      </c>
      <c r="Y29" s="1" t="s">
        <v>66</v>
      </c>
    </row>
    <row r="30" spans="1:26" x14ac:dyDescent="0.3">
      <c r="A30" s="1">
        <v>210885682</v>
      </c>
      <c r="B30" s="1" t="s">
        <v>64</v>
      </c>
      <c r="C30" s="1" t="s">
        <v>68</v>
      </c>
      <c r="D30" s="1" t="s">
        <v>9</v>
      </c>
      <c r="E30" s="14">
        <v>0</v>
      </c>
      <c r="F30" s="14">
        <v>0</v>
      </c>
      <c r="G30" s="14">
        <v>0</v>
      </c>
      <c r="H30" s="14">
        <v>0</v>
      </c>
      <c r="L30" s="1" t="s">
        <v>43</v>
      </c>
      <c r="N30" s="34">
        <v>50</v>
      </c>
      <c r="O30" s="1">
        <v>15007</v>
      </c>
      <c r="P30" s="1">
        <v>17490</v>
      </c>
      <c r="Q30" s="34">
        <v>15741</v>
      </c>
      <c r="R30" s="34">
        <v>1749</v>
      </c>
      <c r="S30" s="34">
        <v>349.8</v>
      </c>
      <c r="T30" s="34">
        <v>349.8</v>
      </c>
      <c r="U30" s="37">
        <f t="shared" si="15"/>
        <v>15741</v>
      </c>
      <c r="V30" s="37">
        <f t="shared" si="16"/>
        <v>1749</v>
      </c>
      <c r="W30" s="37">
        <f t="shared" si="17"/>
        <v>0</v>
      </c>
      <c r="X30" s="1" t="s">
        <v>11</v>
      </c>
      <c r="Y30" s="1" t="s">
        <v>66</v>
      </c>
    </row>
    <row r="31" spans="1:26" x14ac:dyDescent="0.3">
      <c r="A31" s="1">
        <v>210809157</v>
      </c>
      <c r="B31" s="1" t="s">
        <v>75</v>
      </c>
      <c r="C31" s="1" t="s">
        <v>60</v>
      </c>
      <c r="D31" s="1" t="s">
        <v>9</v>
      </c>
      <c r="E31" s="14">
        <v>0</v>
      </c>
      <c r="F31" s="14">
        <v>0</v>
      </c>
      <c r="G31" s="14">
        <v>0</v>
      </c>
      <c r="H31" s="14">
        <v>50</v>
      </c>
      <c r="L31" s="1" t="s">
        <v>43</v>
      </c>
      <c r="N31" s="34">
        <v>50</v>
      </c>
      <c r="O31" s="1">
        <v>15009</v>
      </c>
      <c r="P31" s="1">
        <v>17492</v>
      </c>
      <c r="Q31" s="34">
        <v>15743</v>
      </c>
      <c r="R31" s="34">
        <v>1749</v>
      </c>
      <c r="S31" s="34">
        <v>349.84</v>
      </c>
      <c r="T31" s="34">
        <v>349.8</v>
      </c>
      <c r="U31" s="37">
        <f>T31*0.9*N31</f>
        <v>15741</v>
      </c>
      <c r="V31" s="37">
        <f t="shared" si="16"/>
        <v>1751</v>
      </c>
      <c r="W31" s="37">
        <f t="shared" si="17"/>
        <v>2</v>
      </c>
      <c r="X31" s="1" t="s">
        <v>11</v>
      </c>
      <c r="Y31" s="1" t="s">
        <v>76</v>
      </c>
    </row>
    <row r="32" spans="1:26" s="3" customFormat="1" x14ac:dyDescent="0.3">
      <c r="A32" s="3">
        <v>210141240</v>
      </c>
      <c r="B32" s="3" t="s">
        <v>30</v>
      </c>
      <c r="C32" s="3" t="s">
        <v>38</v>
      </c>
      <c r="D32" s="3" t="s">
        <v>24</v>
      </c>
      <c r="E32" s="14">
        <v>6240</v>
      </c>
      <c r="F32" s="14">
        <v>6100</v>
      </c>
      <c r="G32" s="14">
        <v>5520</v>
      </c>
      <c r="H32" s="14">
        <v>4480</v>
      </c>
      <c r="I32" s="13">
        <f>SUM(E32:H32)</f>
        <v>22340</v>
      </c>
      <c r="J32" s="4">
        <f>I32/$I$34</f>
        <v>0.15969005546977755</v>
      </c>
      <c r="K32" s="5">
        <v>11400</v>
      </c>
      <c r="L32" s="3" t="s">
        <v>43</v>
      </c>
      <c r="M32" s="3">
        <v>10</v>
      </c>
      <c r="N32" s="37">
        <v>40</v>
      </c>
      <c r="O32" s="3">
        <v>17598</v>
      </c>
      <c r="P32" s="3">
        <v>20330</v>
      </c>
      <c r="Q32" s="39">
        <v>18297</v>
      </c>
      <c r="R32" s="39">
        <f>P32-Q32</f>
        <v>2033</v>
      </c>
      <c r="S32" s="44">
        <f>P32/N32</f>
        <v>508.25</v>
      </c>
      <c r="T32" s="34">
        <v>349.8</v>
      </c>
      <c r="U32" s="37">
        <f>T32*0.9*N32</f>
        <v>12592.8</v>
      </c>
      <c r="V32" s="37">
        <f>P32-U32</f>
        <v>7737.2000000000007</v>
      </c>
      <c r="W32" s="37">
        <f t="shared" si="5"/>
        <v>5704.2000000000007</v>
      </c>
      <c r="X32" s="6" t="s">
        <v>11</v>
      </c>
      <c r="Y32" s="6" t="s">
        <v>25</v>
      </c>
      <c r="Z32" s="6"/>
    </row>
    <row r="33" spans="1:35" x14ac:dyDescent="0.3">
      <c r="A33" s="1">
        <v>210135223</v>
      </c>
      <c r="B33" s="1" t="s">
        <v>16</v>
      </c>
      <c r="C33" s="1" t="s">
        <v>44</v>
      </c>
      <c r="D33" s="1" t="s">
        <v>9</v>
      </c>
      <c r="E33" s="14">
        <v>26984</v>
      </c>
      <c r="F33" s="14">
        <v>24776</v>
      </c>
      <c r="G33" s="14">
        <v>30888</v>
      </c>
      <c r="H33" s="14">
        <v>34908</v>
      </c>
      <c r="I33" s="13">
        <f>SUM(E33:H33)</f>
        <v>117556</v>
      </c>
      <c r="J33" s="4">
        <f t="shared" ref="J33:J34" si="18">I33/$I$34</f>
        <v>0.84030994453022245</v>
      </c>
      <c r="K33" s="8">
        <v>10000</v>
      </c>
      <c r="L33" s="1" t="s">
        <v>43</v>
      </c>
      <c r="M33" s="1">
        <v>10</v>
      </c>
      <c r="N33" s="37">
        <v>40</v>
      </c>
      <c r="O33" s="3">
        <v>18083</v>
      </c>
      <c r="P33" s="3">
        <v>20862</v>
      </c>
      <c r="Q33" s="39">
        <v>18297</v>
      </c>
      <c r="R33" s="39">
        <f>P33-Q33</f>
        <v>2565</v>
      </c>
      <c r="S33" s="44">
        <f>P33/N33</f>
        <v>521.54999999999995</v>
      </c>
      <c r="T33" s="34">
        <v>349.8</v>
      </c>
      <c r="U33" s="37">
        <f>T33*0.9*N33</f>
        <v>12592.8</v>
      </c>
      <c r="V33" s="37">
        <f>P33-U33</f>
        <v>8269.2000000000007</v>
      </c>
      <c r="W33" s="37">
        <f t="shared" si="5"/>
        <v>5704.2000000000007</v>
      </c>
      <c r="X33" s="2" t="s">
        <v>11</v>
      </c>
      <c r="Y33" s="2" t="s">
        <v>10</v>
      </c>
      <c r="Z33" s="2"/>
    </row>
    <row r="34" spans="1:35" s="3" customFormat="1" x14ac:dyDescent="0.3">
      <c r="E34" s="14">
        <v>0</v>
      </c>
      <c r="F34" s="14">
        <v>0</v>
      </c>
      <c r="G34" s="14">
        <v>0</v>
      </c>
      <c r="H34" s="14">
        <v>0</v>
      </c>
      <c r="I34" s="13">
        <f t="shared" ref="I34" si="19">SUM(I32:I33)</f>
        <v>139896</v>
      </c>
      <c r="J34" s="4">
        <f t="shared" si="18"/>
        <v>1</v>
      </c>
      <c r="K34" s="5"/>
      <c r="N34" s="37"/>
      <c r="Q34" s="39"/>
      <c r="R34" s="39"/>
      <c r="S34" s="44"/>
      <c r="T34" s="44"/>
      <c r="U34" s="37"/>
      <c r="V34" s="37"/>
      <c r="W34" s="37"/>
      <c r="X34" s="6"/>
      <c r="Y34" s="6"/>
      <c r="Z34" s="6"/>
    </row>
    <row r="35" spans="1:35" s="3" customFormat="1" x14ac:dyDescent="0.3">
      <c r="E35" s="14">
        <v>0</v>
      </c>
      <c r="F35" s="14">
        <v>0</v>
      </c>
      <c r="G35" s="14">
        <v>0</v>
      </c>
      <c r="H35" s="14">
        <v>0</v>
      </c>
      <c r="I35" s="13"/>
      <c r="J35" s="4"/>
      <c r="K35" s="5"/>
      <c r="N35" s="37"/>
      <c r="Q35" s="39"/>
      <c r="R35" s="39"/>
      <c r="S35" s="44"/>
      <c r="T35" s="44"/>
      <c r="U35" s="37"/>
      <c r="V35" s="37"/>
      <c r="W35" s="37"/>
      <c r="X35" s="6"/>
      <c r="Y35" s="6"/>
      <c r="Z35" s="6"/>
    </row>
    <row r="36" spans="1:35" x14ac:dyDescent="0.3">
      <c r="A36" s="1">
        <v>210885713</v>
      </c>
      <c r="B36" s="1" t="s">
        <v>69</v>
      </c>
      <c r="C36" s="1" t="s">
        <v>65</v>
      </c>
      <c r="D36" s="1" t="s">
        <v>9</v>
      </c>
      <c r="E36" s="14">
        <v>0</v>
      </c>
      <c r="F36" s="14">
        <v>0</v>
      </c>
      <c r="G36" s="14">
        <v>0</v>
      </c>
      <c r="H36" s="14">
        <v>0</v>
      </c>
      <c r="L36" s="2" t="s">
        <v>45</v>
      </c>
      <c r="N36" s="34">
        <v>60</v>
      </c>
      <c r="O36" s="1">
        <v>19921</v>
      </c>
      <c r="P36" s="1">
        <v>22877</v>
      </c>
      <c r="Q36" s="34">
        <v>20589</v>
      </c>
      <c r="R36" s="34">
        <v>2288</v>
      </c>
      <c r="S36" s="34">
        <v>381.28</v>
      </c>
      <c r="T36" s="34">
        <v>381.28</v>
      </c>
      <c r="U36" s="37">
        <f t="shared" ref="U36:U37" si="20">P36*0.9</f>
        <v>20589.3</v>
      </c>
      <c r="V36" s="37">
        <f t="shared" ref="V36:V38" si="21">P36-U36</f>
        <v>2287.7000000000007</v>
      </c>
      <c r="W36" s="37">
        <f t="shared" ref="W36:W38" si="22">V36-R36</f>
        <v>-0.2999999999992724</v>
      </c>
      <c r="X36" s="1" t="s">
        <v>11</v>
      </c>
      <c r="Y36" s="1" t="s">
        <v>66</v>
      </c>
    </row>
    <row r="37" spans="1:35" x14ac:dyDescent="0.3">
      <c r="A37" s="1">
        <v>210885690</v>
      </c>
      <c r="B37" s="1" t="s">
        <v>69</v>
      </c>
      <c r="C37" s="1" t="s">
        <v>68</v>
      </c>
      <c r="D37" s="1" t="s">
        <v>9</v>
      </c>
      <c r="E37" s="14">
        <v>0</v>
      </c>
      <c r="F37" s="14">
        <v>0</v>
      </c>
      <c r="G37" s="14">
        <v>0</v>
      </c>
      <c r="H37" s="14">
        <v>0</v>
      </c>
      <c r="L37" s="2" t="s">
        <v>45</v>
      </c>
      <c r="N37" s="34">
        <v>60</v>
      </c>
      <c r="O37" s="1">
        <v>19921</v>
      </c>
      <c r="P37" s="1">
        <v>22877</v>
      </c>
      <c r="Q37" s="34">
        <v>20589</v>
      </c>
      <c r="R37" s="34">
        <v>2288</v>
      </c>
      <c r="S37" s="34">
        <v>381.28</v>
      </c>
      <c r="T37" s="34">
        <v>381.28</v>
      </c>
      <c r="U37" s="37">
        <f t="shared" si="20"/>
        <v>20589.3</v>
      </c>
      <c r="V37" s="37">
        <f t="shared" si="21"/>
        <v>2287.7000000000007</v>
      </c>
      <c r="W37" s="37">
        <f t="shared" si="22"/>
        <v>-0.2999999999992724</v>
      </c>
      <c r="X37" s="1" t="s">
        <v>11</v>
      </c>
      <c r="Y37" s="1" t="s">
        <v>66</v>
      </c>
    </row>
    <row r="38" spans="1:35" x14ac:dyDescent="0.3">
      <c r="A38" s="1">
        <v>210852972</v>
      </c>
      <c r="B38" s="1" t="s">
        <v>78</v>
      </c>
      <c r="C38" s="1" t="s">
        <v>57</v>
      </c>
      <c r="D38" s="1" t="s">
        <v>9</v>
      </c>
      <c r="E38" s="14">
        <v>0</v>
      </c>
      <c r="F38" s="14">
        <v>0</v>
      </c>
      <c r="G38" s="14">
        <v>0</v>
      </c>
      <c r="H38" s="14">
        <v>120</v>
      </c>
      <c r="L38" s="2" t="s">
        <v>45</v>
      </c>
      <c r="N38" s="34">
        <v>60</v>
      </c>
      <c r="O38" s="1">
        <v>19922</v>
      </c>
      <c r="P38" s="1">
        <v>22878</v>
      </c>
      <c r="Q38" s="34">
        <v>20590</v>
      </c>
      <c r="R38" s="34">
        <v>2288</v>
      </c>
      <c r="S38" s="34">
        <v>381.3</v>
      </c>
      <c r="T38" s="34">
        <v>381.28</v>
      </c>
      <c r="U38" s="37">
        <f>T38*0.9*N38</f>
        <v>20589.12</v>
      </c>
      <c r="V38" s="37">
        <f t="shared" si="21"/>
        <v>2288.880000000001</v>
      </c>
      <c r="W38" s="37">
        <f t="shared" si="22"/>
        <v>0.88000000000101863</v>
      </c>
      <c r="X38" s="1" t="s">
        <v>11</v>
      </c>
      <c r="Y38" s="1" t="s">
        <v>76</v>
      </c>
    </row>
    <row r="39" spans="1:35" s="6" customFormat="1" x14ac:dyDescent="0.3">
      <c r="A39" s="9">
        <v>210141258</v>
      </c>
      <c r="B39" s="9" t="s">
        <v>31</v>
      </c>
      <c r="C39" s="9" t="s">
        <v>40</v>
      </c>
      <c r="D39" s="9" t="s">
        <v>24</v>
      </c>
      <c r="E39" s="14">
        <v>3466.4500000000003</v>
      </c>
      <c r="F39" s="14">
        <v>3466.4500000000003</v>
      </c>
      <c r="G39" s="14">
        <v>2453.1800000000003</v>
      </c>
      <c r="H39" s="14">
        <v>2506.5100000000002</v>
      </c>
      <c r="I39" s="13">
        <f>SUM(E39:H39)</f>
        <v>11892.590000000002</v>
      </c>
      <c r="J39" s="4">
        <f>I39/$I$41</f>
        <v>0.10936017631384559</v>
      </c>
      <c r="K39" s="5">
        <v>15200</v>
      </c>
      <c r="L39" s="3" t="s">
        <v>45</v>
      </c>
      <c r="M39" s="3">
        <v>10</v>
      </c>
      <c r="N39" s="37">
        <v>53.330000000000005</v>
      </c>
      <c r="O39" s="3">
        <v>26454</v>
      </c>
      <c r="P39" s="3">
        <v>30038</v>
      </c>
      <c r="Q39" s="39">
        <v>27034</v>
      </c>
      <c r="R39" s="39">
        <f>P39-Q39</f>
        <v>3004</v>
      </c>
      <c r="S39" s="44">
        <f>P39/N39</f>
        <v>563.2477029814363</v>
      </c>
      <c r="T39" s="34">
        <v>381.28</v>
      </c>
      <c r="U39" s="37">
        <f>T39*0.9*N39</f>
        <v>18300.296160000002</v>
      </c>
      <c r="V39" s="37">
        <f>P39-U39</f>
        <v>11737.703839999998</v>
      </c>
      <c r="W39" s="37">
        <f>V39-R39</f>
        <v>8733.7038399999983</v>
      </c>
      <c r="X39" s="10" t="s">
        <v>11</v>
      </c>
      <c r="Y39" s="10" t="s">
        <v>25</v>
      </c>
      <c r="Z39" s="10"/>
      <c r="AA39" s="9"/>
      <c r="AB39" s="9"/>
      <c r="AC39" s="9"/>
      <c r="AD39" s="9"/>
      <c r="AE39" s="9"/>
      <c r="AF39" s="9"/>
      <c r="AG39" s="9"/>
      <c r="AH39" s="9"/>
      <c r="AI39" s="9"/>
    </row>
    <row r="40" spans="1:35" s="11" customFormat="1" ht="14.25" customHeight="1" x14ac:dyDescent="0.3">
      <c r="A40" s="2">
        <v>210229789</v>
      </c>
      <c r="B40" s="2" t="s">
        <v>14</v>
      </c>
      <c r="C40" s="2" t="s">
        <v>40</v>
      </c>
      <c r="D40" s="2" t="s">
        <v>9</v>
      </c>
      <c r="E40" s="14">
        <v>25488</v>
      </c>
      <c r="F40" s="14">
        <v>25310.399999999998</v>
      </c>
      <c r="G40" s="14">
        <v>23304</v>
      </c>
      <c r="H40" s="14">
        <v>22752</v>
      </c>
      <c r="I40" s="13">
        <f>SUM(E40:H40)</f>
        <v>96854.399999999994</v>
      </c>
      <c r="J40" s="4">
        <f>I40/$I$41</f>
        <v>0.89063982368615446</v>
      </c>
      <c r="K40" s="8">
        <v>12000</v>
      </c>
      <c r="L40" s="2" t="s">
        <v>45</v>
      </c>
      <c r="M40" s="2">
        <v>10</v>
      </c>
      <c r="N40" s="37">
        <v>48</v>
      </c>
      <c r="O40" s="3">
        <v>24003</v>
      </c>
      <c r="P40" s="3">
        <v>27351</v>
      </c>
      <c r="Q40" s="39">
        <v>24332</v>
      </c>
      <c r="R40" s="39">
        <f>P40-Q40</f>
        <v>3019</v>
      </c>
      <c r="S40" s="44">
        <f>P40/N40</f>
        <v>569.8125</v>
      </c>
      <c r="T40" s="34">
        <v>381.28</v>
      </c>
      <c r="U40" s="37">
        <f>T40*0.9*N40</f>
        <v>16471.295999999998</v>
      </c>
      <c r="V40" s="37">
        <f>P40-U40</f>
        <v>10879.704000000002</v>
      </c>
      <c r="W40" s="37">
        <f t="shared" si="5"/>
        <v>7860.7040000000015</v>
      </c>
      <c r="X40" s="2" t="s">
        <v>11</v>
      </c>
      <c r="Y40" s="2" t="s">
        <v>10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</row>
    <row r="41" spans="1:35" s="6" customFormat="1" x14ac:dyDescent="0.3">
      <c r="A41" s="11"/>
      <c r="B41" s="11"/>
      <c r="C41" s="11"/>
      <c r="D41" s="11"/>
      <c r="E41" s="14">
        <v>0</v>
      </c>
      <c r="F41" s="14">
        <v>0</v>
      </c>
      <c r="G41" s="14">
        <v>0</v>
      </c>
      <c r="H41" s="14">
        <v>0</v>
      </c>
      <c r="I41" s="13">
        <f>SUM(I39:I40)</f>
        <v>108746.98999999999</v>
      </c>
      <c r="J41" s="4">
        <f t="shared" ref="J41" si="23">I41/$I$41</f>
        <v>1</v>
      </c>
      <c r="K41" s="5"/>
      <c r="L41" s="11"/>
      <c r="M41" s="11"/>
      <c r="N41" s="37"/>
      <c r="O41" s="3"/>
      <c r="P41" s="3"/>
      <c r="Q41" s="39"/>
      <c r="R41" s="39"/>
      <c r="S41" s="44"/>
      <c r="T41" s="44"/>
      <c r="U41" s="37"/>
      <c r="V41" s="37"/>
      <c r="W41" s="37"/>
      <c r="X41" s="16"/>
      <c r="Y41" s="16"/>
      <c r="Z41" s="16"/>
      <c r="AA41" s="11"/>
      <c r="AB41" s="11"/>
      <c r="AC41" s="11"/>
      <c r="AD41" s="11"/>
      <c r="AE41" s="11"/>
      <c r="AF41" s="11"/>
      <c r="AG41" s="11"/>
      <c r="AH41" s="11"/>
      <c r="AI41" s="11"/>
    </row>
    <row r="42" spans="1:35" s="16" customFormat="1" x14ac:dyDescent="0.3">
      <c r="E42" s="14">
        <v>0</v>
      </c>
      <c r="F42" s="14">
        <v>0</v>
      </c>
      <c r="G42" s="14">
        <v>0</v>
      </c>
      <c r="H42" s="14">
        <v>0</v>
      </c>
      <c r="K42" s="17"/>
      <c r="N42" s="37"/>
      <c r="O42" s="2"/>
      <c r="P42" s="2"/>
      <c r="Q42" s="39"/>
      <c r="R42" s="39"/>
      <c r="S42" s="44"/>
      <c r="T42" s="44"/>
      <c r="U42" s="37"/>
      <c r="V42" s="37"/>
      <c r="W42" s="37"/>
    </row>
    <row r="43" spans="1:35" x14ac:dyDescent="0.3">
      <c r="A43" s="1">
        <v>210885755</v>
      </c>
      <c r="B43" s="1" t="s">
        <v>70</v>
      </c>
      <c r="C43" s="1" t="s">
        <v>65</v>
      </c>
      <c r="D43" s="1" t="s">
        <v>9</v>
      </c>
      <c r="E43" s="14">
        <v>0</v>
      </c>
      <c r="F43" s="14">
        <v>0</v>
      </c>
      <c r="G43" s="14">
        <v>0</v>
      </c>
      <c r="H43" s="14">
        <v>0</v>
      </c>
      <c r="L43" s="18" t="s">
        <v>46</v>
      </c>
      <c r="N43" s="34">
        <v>75</v>
      </c>
      <c r="O43" s="1">
        <v>24901</v>
      </c>
      <c r="P43" s="1">
        <v>28336</v>
      </c>
      <c r="Q43" s="34">
        <v>25502</v>
      </c>
      <c r="R43" s="34">
        <v>2834</v>
      </c>
      <c r="S43" s="34">
        <v>377.81</v>
      </c>
      <c r="T43" s="34">
        <v>377.81</v>
      </c>
      <c r="U43" s="37">
        <f t="shared" ref="U43:U44" si="24">P43*0.9</f>
        <v>25502.400000000001</v>
      </c>
      <c r="V43" s="37">
        <f t="shared" ref="V43:V45" si="25">P43-U43</f>
        <v>2833.5999999999985</v>
      </c>
      <c r="W43" s="37">
        <f t="shared" ref="W43:W45" si="26">V43-R43</f>
        <v>-0.40000000000145519</v>
      </c>
      <c r="X43" s="1" t="s">
        <v>11</v>
      </c>
      <c r="Y43" s="1" t="s">
        <v>66</v>
      </c>
    </row>
    <row r="44" spans="1:35" x14ac:dyDescent="0.3">
      <c r="A44" s="1">
        <v>210885747</v>
      </c>
      <c r="B44" s="1" t="s">
        <v>70</v>
      </c>
      <c r="C44" s="1" t="s">
        <v>68</v>
      </c>
      <c r="D44" s="1" t="s">
        <v>9</v>
      </c>
      <c r="E44" s="14">
        <v>0</v>
      </c>
      <c r="F44" s="14">
        <v>0</v>
      </c>
      <c r="G44" s="14">
        <v>0</v>
      </c>
      <c r="H44" s="14">
        <v>0</v>
      </c>
      <c r="L44" s="18" t="s">
        <v>46</v>
      </c>
      <c r="N44" s="34">
        <v>75</v>
      </c>
      <c r="O44" s="1">
        <v>24901</v>
      </c>
      <c r="P44" s="1">
        <v>28336</v>
      </c>
      <c r="Q44" s="34">
        <v>25502</v>
      </c>
      <c r="R44" s="34">
        <v>2834</v>
      </c>
      <c r="S44" s="34">
        <v>377.81</v>
      </c>
      <c r="T44" s="34">
        <v>377.81</v>
      </c>
      <c r="U44" s="37">
        <f t="shared" si="24"/>
        <v>25502.400000000001</v>
      </c>
      <c r="V44" s="37">
        <f t="shared" si="25"/>
        <v>2833.5999999999985</v>
      </c>
      <c r="W44" s="37">
        <f t="shared" si="26"/>
        <v>-0.40000000000145519</v>
      </c>
      <c r="X44" s="1" t="s">
        <v>11</v>
      </c>
      <c r="Y44" s="1" t="s">
        <v>66</v>
      </c>
    </row>
    <row r="45" spans="1:35" x14ac:dyDescent="0.3">
      <c r="A45" s="1">
        <v>210852930</v>
      </c>
      <c r="B45" s="1" t="s">
        <v>79</v>
      </c>
      <c r="C45" s="1" t="s">
        <v>60</v>
      </c>
      <c r="D45" s="1" t="s">
        <v>9</v>
      </c>
      <c r="E45" s="14">
        <v>0</v>
      </c>
      <c r="F45" s="14">
        <v>0</v>
      </c>
      <c r="G45" s="14">
        <v>0</v>
      </c>
      <c r="H45" s="14">
        <v>0</v>
      </c>
      <c r="L45" s="18" t="s">
        <v>46</v>
      </c>
      <c r="N45" s="34">
        <v>75</v>
      </c>
      <c r="O45" s="1">
        <v>24902</v>
      </c>
      <c r="P45" s="1">
        <v>28337</v>
      </c>
      <c r="Q45" s="34">
        <v>25503</v>
      </c>
      <c r="R45" s="34">
        <v>2834</v>
      </c>
      <c r="S45" s="34">
        <v>377.83</v>
      </c>
      <c r="T45" s="34">
        <v>377.81</v>
      </c>
      <c r="U45" s="37">
        <f>T45*0.9*N45</f>
        <v>25502.174999999999</v>
      </c>
      <c r="V45" s="37">
        <f t="shared" si="25"/>
        <v>2834.8250000000007</v>
      </c>
      <c r="W45" s="37">
        <f t="shared" si="26"/>
        <v>0.8250000000007276</v>
      </c>
      <c r="X45" s="1" t="s">
        <v>11</v>
      </c>
      <c r="Y45" s="1" t="s">
        <v>76</v>
      </c>
    </row>
    <row r="46" spans="1:35" s="16" customFormat="1" x14ac:dyDescent="0.3">
      <c r="A46" s="16">
        <v>210229797</v>
      </c>
      <c r="B46" s="16" t="s">
        <v>15</v>
      </c>
      <c r="C46" s="16" t="s">
        <v>42</v>
      </c>
      <c r="D46" s="16" t="s">
        <v>9</v>
      </c>
      <c r="E46" s="14">
        <v>13878</v>
      </c>
      <c r="F46" s="14">
        <v>13020</v>
      </c>
      <c r="G46" s="14">
        <v>8124</v>
      </c>
      <c r="H46" s="14">
        <v>7542</v>
      </c>
      <c r="I46" s="14">
        <f>SUM(E46:H46)</f>
        <v>42564</v>
      </c>
      <c r="J46" s="7">
        <v>1</v>
      </c>
      <c r="K46" s="17">
        <v>15000</v>
      </c>
      <c r="L46" s="18" t="s">
        <v>46</v>
      </c>
      <c r="M46" s="16">
        <v>10</v>
      </c>
      <c r="N46" s="37">
        <v>60</v>
      </c>
      <c r="O46" s="2">
        <v>30003</v>
      </c>
      <c r="P46" s="2">
        <v>33929</v>
      </c>
      <c r="Q46" s="39">
        <v>30536</v>
      </c>
      <c r="R46" s="39">
        <f>P46-Q46</f>
        <v>3393</v>
      </c>
      <c r="S46" s="44">
        <f>P46/N46</f>
        <v>565.48333333333335</v>
      </c>
      <c r="T46" s="34">
        <v>377.81</v>
      </c>
      <c r="U46" s="37">
        <f>T46*0.9*N46</f>
        <v>20401.739999999998</v>
      </c>
      <c r="V46" s="37">
        <f>P46-U46</f>
        <v>13527.260000000002</v>
      </c>
      <c r="W46" s="37">
        <f t="shared" si="5"/>
        <v>10134.260000000002</v>
      </c>
      <c r="X46" s="16" t="s">
        <v>11</v>
      </c>
      <c r="Y46" s="16" t="s">
        <v>10</v>
      </c>
    </row>
    <row r="47" spans="1:35" s="2" customFormat="1" x14ac:dyDescent="0.3">
      <c r="E47" s="14">
        <v>0</v>
      </c>
      <c r="F47" s="14">
        <v>0</v>
      </c>
      <c r="G47" s="14">
        <v>0</v>
      </c>
      <c r="H47" s="14">
        <v>0</v>
      </c>
      <c r="I47" s="13"/>
      <c r="J47" s="7"/>
      <c r="N47" s="37"/>
      <c r="Q47" s="39"/>
      <c r="R47" s="39"/>
      <c r="S47" s="44"/>
      <c r="T47" s="44"/>
      <c r="U47" s="37"/>
      <c r="V47" s="37"/>
      <c r="W47" s="44"/>
    </row>
    <row r="48" spans="1:35" s="16" customFormat="1" x14ac:dyDescent="0.3">
      <c r="A48" s="16">
        <v>210141266</v>
      </c>
      <c r="B48" s="16" t="s">
        <v>32</v>
      </c>
      <c r="C48" s="16" t="s">
        <v>44</v>
      </c>
      <c r="D48" s="16" t="s">
        <v>24</v>
      </c>
      <c r="E48" s="14">
        <v>1466.74</v>
      </c>
      <c r="F48" s="14">
        <v>1533.41</v>
      </c>
      <c r="G48" s="14">
        <v>666.7</v>
      </c>
      <c r="H48" s="14">
        <v>1266.73</v>
      </c>
      <c r="I48" s="14">
        <f>SUM(E48:H48)</f>
        <v>4933.58</v>
      </c>
      <c r="J48" s="7">
        <v>1</v>
      </c>
      <c r="K48" s="17">
        <v>19000</v>
      </c>
      <c r="L48" s="16" t="s">
        <v>54</v>
      </c>
      <c r="M48" s="16">
        <v>10</v>
      </c>
      <c r="N48" s="37">
        <v>66.67</v>
      </c>
      <c r="O48" s="2">
        <v>28763</v>
      </c>
      <c r="P48" s="2">
        <v>32570</v>
      </c>
      <c r="Q48" s="39">
        <v>29313</v>
      </c>
      <c r="R48" s="39">
        <f>P48-Q48</f>
        <v>3257</v>
      </c>
      <c r="S48" s="44">
        <f>P48/N48</f>
        <v>488.52557372131395</v>
      </c>
      <c r="T48" s="44">
        <f>$S$48</f>
        <v>488.52557372131395</v>
      </c>
      <c r="U48" s="37">
        <f>T48*0.9*N48</f>
        <v>29313</v>
      </c>
      <c r="V48" s="37">
        <f>P48-U48</f>
        <v>3257</v>
      </c>
      <c r="W48" s="37">
        <f>V48-R48</f>
        <v>0</v>
      </c>
      <c r="X48" s="16" t="s">
        <v>11</v>
      </c>
      <c r="Y48" s="16" t="s">
        <v>25</v>
      </c>
    </row>
    <row r="49" spans="5:8" x14ac:dyDescent="0.3">
      <c r="E49" s="14">
        <v>0</v>
      </c>
      <c r="F49" s="14">
        <v>0</v>
      </c>
      <c r="G49" s="14">
        <v>0</v>
      </c>
      <c r="H49" s="14">
        <v>0</v>
      </c>
    </row>
  </sheetData>
  <sortState ref="A38:AJ49">
    <sortCondition ref="L38:L49"/>
    <sortCondition ref="S38:S49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"/>
  <dimension ref="A1:E71"/>
  <sheetViews>
    <sheetView workbookViewId="0">
      <selection activeCell="A2" sqref="A2:A71"/>
    </sheetView>
  </sheetViews>
  <sheetFormatPr defaultRowHeight="14.4" x14ac:dyDescent="0.3"/>
  <sheetData>
    <row r="1" spans="1:5" x14ac:dyDescent="0.3">
      <c r="A1" s="21" t="s">
        <v>120</v>
      </c>
      <c r="B1" s="21">
        <v>202503</v>
      </c>
      <c r="C1" s="21">
        <v>202504</v>
      </c>
      <c r="D1" s="21">
        <v>202505</v>
      </c>
      <c r="E1" s="21">
        <v>202506</v>
      </c>
    </row>
    <row r="2" spans="1:5" x14ac:dyDescent="0.3">
      <c r="A2" s="23">
        <v>210034087</v>
      </c>
      <c r="B2" s="22">
        <v>645</v>
      </c>
      <c r="C2" s="22">
        <v>713</v>
      </c>
      <c r="D2" s="22">
        <v>660</v>
      </c>
      <c r="E2" s="22">
        <v>702</v>
      </c>
    </row>
    <row r="3" spans="1:5" x14ac:dyDescent="0.3">
      <c r="A3" s="23">
        <v>210053887</v>
      </c>
      <c r="B3" s="22">
        <v>1386.2</v>
      </c>
      <c r="C3" s="22">
        <v>1504.6</v>
      </c>
      <c r="D3" s="22">
        <v>1477.3</v>
      </c>
      <c r="E3" s="22">
        <v>1360.2</v>
      </c>
    </row>
    <row r="4" spans="1:5" x14ac:dyDescent="0.3">
      <c r="A4" s="23">
        <v>210053895</v>
      </c>
      <c r="B4" s="22">
        <v>46967.6</v>
      </c>
      <c r="C4" s="22">
        <v>48521.9</v>
      </c>
      <c r="D4" s="22">
        <v>48650.3</v>
      </c>
      <c r="E4" s="22">
        <v>48014</v>
      </c>
    </row>
    <row r="5" spans="1:5" x14ac:dyDescent="0.3">
      <c r="A5" s="23">
        <v>210082608</v>
      </c>
      <c r="B5" s="22">
        <v>6955.6</v>
      </c>
      <c r="C5" s="22">
        <v>6348.5</v>
      </c>
      <c r="D5" s="22">
        <v>6024.1</v>
      </c>
      <c r="E5" s="22">
        <v>5657.7</v>
      </c>
    </row>
    <row r="6" spans="1:5" x14ac:dyDescent="0.3">
      <c r="A6" s="23">
        <v>210082624</v>
      </c>
      <c r="B6" s="22">
        <v>3161.4</v>
      </c>
      <c r="C6" s="22">
        <v>3168.4</v>
      </c>
      <c r="D6" s="22">
        <v>2992.8</v>
      </c>
      <c r="E6" s="22">
        <v>2923.6</v>
      </c>
    </row>
    <row r="7" spans="1:5" x14ac:dyDescent="0.3">
      <c r="A7" s="23">
        <v>210082640</v>
      </c>
      <c r="B7" s="22">
        <v>413.6</v>
      </c>
      <c r="C7" s="22">
        <v>422</v>
      </c>
      <c r="D7" s="22">
        <v>418.9</v>
      </c>
      <c r="E7" s="22">
        <v>427</v>
      </c>
    </row>
    <row r="8" spans="1:5" x14ac:dyDescent="0.3">
      <c r="A8" s="23">
        <v>210082658</v>
      </c>
      <c r="B8" s="22">
        <v>178.6</v>
      </c>
      <c r="C8" s="22">
        <v>297</v>
      </c>
      <c r="D8" s="22">
        <v>201</v>
      </c>
      <c r="E8" s="22">
        <v>233</v>
      </c>
    </row>
    <row r="9" spans="1:5" x14ac:dyDescent="0.3">
      <c r="A9" s="23">
        <v>210135223</v>
      </c>
      <c r="B9" s="22">
        <v>674.6</v>
      </c>
      <c r="C9" s="22">
        <v>619.4</v>
      </c>
      <c r="D9" s="22">
        <v>772.2</v>
      </c>
      <c r="E9" s="22">
        <v>872.69999999999993</v>
      </c>
    </row>
    <row r="10" spans="1:5" x14ac:dyDescent="0.3">
      <c r="A10" s="23">
        <v>210135299</v>
      </c>
      <c r="B10" s="22">
        <v>17564.5</v>
      </c>
      <c r="C10" s="22">
        <v>18171.100000000002</v>
      </c>
      <c r="D10" s="22">
        <v>18013.099999999999</v>
      </c>
      <c r="E10" s="22">
        <v>17432.5</v>
      </c>
    </row>
    <row r="11" spans="1:5" x14ac:dyDescent="0.3">
      <c r="A11" s="23">
        <v>210135304</v>
      </c>
      <c r="B11" s="22">
        <v>4682.3</v>
      </c>
      <c r="C11" s="22">
        <v>4775.3</v>
      </c>
      <c r="D11" s="22">
        <v>4526.3</v>
      </c>
      <c r="E11" s="22">
        <v>4483.8999999999996</v>
      </c>
    </row>
    <row r="12" spans="1:5" x14ac:dyDescent="0.3">
      <c r="A12" s="23">
        <v>210141240</v>
      </c>
      <c r="B12" s="22">
        <v>156</v>
      </c>
      <c r="C12" s="22">
        <v>152.5</v>
      </c>
      <c r="D12" s="22">
        <v>138</v>
      </c>
      <c r="E12" s="22">
        <v>112</v>
      </c>
    </row>
    <row r="13" spans="1:5" x14ac:dyDescent="0.3">
      <c r="A13" s="23">
        <v>210141258</v>
      </c>
      <c r="B13" s="22">
        <v>65</v>
      </c>
      <c r="C13" s="22">
        <v>65</v>
      </c>
      <c r="D13" s="22">
        <v>46</v>
      </c>
      <c r="E13" s="22">
        <v>47</v>
      </c>
    </row>
    <row r="14" spans="1:5" x14ac:dyDescent="0.3">
      <c r="A14" s="23">
        <v>210141266</v>
      </c>
      <c r="B14" s="22">
        <v>22</v>
      </c>
      <c r="C14" s="22">
        <v>23</v>
      </c>
      <c r="D14" s="22">
        <v>10</v>
      </c>
      <c r="E14" s="22">
        <v>19</v>
      </c>
    </row>
    <row r="15" spans="1:5" x14ac:dyDescent="0.3">
      <c r="A15" s="23">
        <v>210220793</v>
      </c>
      <c r="B15" s="22">
        <v>376</v>
      </c>
      <c r="C15" s="22">
        <v>370</v>
      </c>
      <c r="D15" s="22">
        <v>339</v>
      </c>
      <c r="E15" s="22">
        <v>362</v>
      </c>
    </row>
    <row r="16" spans="1:5" x14ac:dyDescent="0.3">
      <c r="A16" s="23">
        <v>210229789</v>
      </c>
      <c r="B16" s="22">
        <v>531</v>
      </c>
      <c r="C16" s="22">
        <v>527.29999999999995</v>
      </c>
      <c r="D16" s="22">
        <v>485.5</v>
      </c>
      <c r="E16" s="22">
        <v>474</v>
      </c>
    </row>
    <row r="17" spans="1:5" x14ac:dyDescent="0.3">
      <c r="A17" s="23">
        <v>210229797</v>
      </c>
      <c r="B17" s="22">
        <v>231.3</v>
      </c>
      <c r="C17" s="22">
        <v>217</v>
      </c>
      <c r="D17" s="22">
        <v>135.4</v>
      </c>
      <c r="E17" s="22">
        <v>125.7</v>
      </c>
    </row>
    <row r="18" spans="1:5" x14ac:dyDescent="0.3">
      <c r="A18" s="23">
        <v>210350069</v>
      </c>
      <c r="B18" s="22">
        <v>51</v>
      </c>
      <c r="C18" s="22">
        <v>56</v>
      </c>
      <c r="D18" s="22">
        <v>50</v>
      </c>
      <c r="E18" s="22">
        <v>57</v>
      </c>
    </row>
    <row r="19" spans="1:5" x14ac:dyDescent="0.3">
      <c r="A19" s="23">
        <v>210350093</v>
      </c>
      <c r="B19" s="22">
        <v>4455</v>
      </c>
      <c r="C19" s="22">
        <v>3827</v>
      </c>
      <c r="D19" s="22">
        <v>3598</v>
      </c>
      <c r="E19" s="22">
        <v>3481</v>
      </c>
    </row>
    <row r="20" spans="1:5" x14ac:dyDescent="0.3">
      <c r="A20" s="23">
        <v>210350108</v>
      </c>
      <c r="B20" s="22">
        <v>44</v>
      </c>
      <c r="C20" s="22">
        <v>35</v>
      </c>
      <c r="D20" s="22">
        <v>28</v>
      </c>
      <c r="E20" s="22">
        <v>28</v>
      </c>
    </row>
    <row r="21" spans="1:5" x14ac:dyDescent="0.3">
      <c r="A21" s="23">
        <v>210355792</v>
      </c>
      <c r="B21" s="22">
        <v>87</v>
      </c>
      <c r="C21" s="22">
        <v>31</v>
      </c>
      <c r="D21" s="22">
        <v>5</v>
      </c>
      <c r="E21" s="22">
        <v>2</v>
      </c>
    </row>
    <row r="22" spans="1:5" x14ac:dyDescent="0.3">
      <c r="A22" s="23">
        <v>210355807</v>
      </c>
      <c r="B22" s="22">
        <v>393</v>
      </c>
      <c r="C22" s="22">
        <v>275</v>
      </c>
      <c r="D22" s="22">
        <v>93</v>
      </c>
      <c r="E22" s="22">
        <v>9</v>
      </c>
    </row>
    <row r="23" spans="1:5" x14ac:dyDescent="0.3">
      <c r="A23" s="23">
        <v>210355815</v>
      </c>
      <c r="B23" s="22">
        <v>149</v>
      </c>
      <c r="C23" s="22">
        <v>123</v>
      </c>
      <c r="D23" s="22">
        <v>81</v>
      </c>
      <c r="E23" s="22">
        <v>77</v>
      </c>
    </row>
    <row r="24" spans="1:5" x14ac:dyDescent="0.3">
      <c r="A24" s="23">
        <v>210361832</v>
      </c>
      <c r="B24" s="22">
        <v>2273</v>
      </c>
      <c r="C24" s="22">
        <v>624</v>
      </c>
      <c r="D24" s="22">
        <v>127</v>
      </c>
      <c r="E24" s="22">
        <v>55</v>
      </c>
    </row>
    <row r="25" spans="1:5" x14ac:dyDescent="0.3">
      <c r="A25" s="23">
        <v>210361858</v>
      </c>
      <c r="B25" s="22">
        <v>5830</v>
      </c>
      <c r="C25" s="22">
        <v>5809</v>
      </c>
      <c r="D25" s="22">
        <v>7836</v>
      </c>
      <c r="E25" s="22">
        <v>7931</v>
      </c>
    </row>
    <row r="26" spans="1:5" x14ac:dyDescent="0.3">
      <c r="A26" s="23">
        <v>210364856</v>
      </c>
      <c r="B26" s="22">
        <v>3251</v>
      </c>
      <c r="C26" s="22">
        <v>3328</v>
      </c>
      <c r="D26" s="22">
        <v>3327</v>
      </c>
      <c r="E26" s="22">
        <v>3161</v>
      </c>
    </row>
    <row r="27" spans="1:5" x14ac:dyDescent="0.3">
      <c r="A27" s="23">
        <v>210375912</v>
      </c>
      <c r="B27" s="22">
        <v>212</v>
      </c>
      <c r="C27" s="22">
        <v>201</v>
      </c>
      <c r="D27" s="22">
        <v>214</v>
      </c>
      <c r="E27" s="22">
        <v>231</v>
      </c>
    </row>
    <row r="28" spans="1:5" x14ac:dyDescent="0.3">
      <c r="A28" s="23">
        <v>210397493</v>
      </c>
      <c r="B28" s="22">
        <v>20443</v>
      </c>
      <c r="C28" s="22">
        <v>21373</v>
      </c>
      <c r="D28" s="22">
        <v>20191</v>
      </c>
      <c r="E28" s="22">
        <v>19640</v>
      </c>
    </row>
    <row r="29" spans="1:5" x14ac:dyDescent="0.3">
      <c r="A29" s="23">
        <v>210422125</v>
      </c>
      <c r="B29" s="22">
        <v>2315</v>
      </c>
      <c r="C29" s="22">
        <v>2400</v>
      </c>
      <c r="D29" s="22">
        <v>2354</v>
      </c>
      <c r="E29" s="22">
        <v>2287</v>
      </c>
    </row>
    <row r="30" spans="1:5" x14ac:dyDescent="0.3">
      <c r="A30" s="23">
        <v>210449070</v>
      </c>
      <c r="B30" s="22">
        <v>14362</v>
      </c>
      <c r="C30" s="22">
        <v>14869</v>
      </c>
      <c r="D30" s="22">
        <v>14318</v>
      </c>
      <c r="E30" s="22">
        <v>14347</v>
      </c>
    </row>
    <row r="31" spans="1:5" x14ac:dyDescent="0.3">
      <c r="A31" s="23">
        <v>210500240</v>
      </c>
      <c r="B31" s="22">
        <v>31749</v>
      </c>
      <c r="C31" s="22">
        <v>33561.056666999997</v>
      </c>
      <c r="D31" s="22">
        <v>32957</v>
      </c>
      <c r="E31" s="22">
        <v>33386.033366000003</v>
      </c>
    </row>
    <row r="32" spans="1:5" x14ac:dyDescent="0.3">
      <c r="A32" s="23">
        <v>210500258</v>
      </c>
      <c r="B32" s="22">
        <v>73</v>
      </c>
      <c r="C32" s="22">
        <v>63</v>
      </c>
      <c r="D32" s="22">
        <v>61</v>
      </c>
      <c r="E32" s="22">
        <v>75</v>
      </c>
    </row>
    <row r="33" spans="1:5" x14ac:dyDescent="0.3">
      <c r="A33" s="23">
        <v>210515041</v>
      </c>
      <c r="B33" s="22">
        <v>1352</v>
      </c>
      <c r="C33" s="22">
        <v>1510</v>
      </c>
      <c r="D33" s="22">
        <v>1373</v>
      </c>
      <c r="E33" s="22">
        <v>1394</v>
      </c>
    </row>
    <row r="34" spans="1:5" x14ac:dyDescent="0.3">
      <c r="A34" s="23">
        <v>210532166</v>
      </c>
      <c r="B34" s="22">
        <v>5272</v>
      </c>
      <c r="C34" s="22">
        <v>5129</v>
      </c>
      <c r="D34" s="22">
        <v>5084</v>
      </c>
      <c r="E34" s="22">
        <v>5173</v>
      </c>
    </row>
    <row r="35" spans="1:5" x14ac:dyDescent="0.3">
      <c r="A35" s="23">
        <v>210579443</v>
      </c>
      <c r="B35" s="22">
        <v>41795</v>
      </c>
      <c r="C35" s="22">
        <v>46007</v>
      </c>
      <c r="D35" s="22">
        <v>44481</v>
      </c>
      <c r="E35" s="22">
        <v>44225</v>
      </c>
    </row>
    <row r="36" spans="1:5" x14ac:dyDescent="0.3">
      <c r="A36" s="23">
        <v>210589155</v>
      </c>
      <c r="B36" s="22">
        <v>36544</v>
      </c>
      <c r="C36" s="22">
        <v>37550</v>
      </c>
      <c r="D36" s="22">
        <v>37108</v>
      </c>
      <c r="E36" s="22">
        <v>35896</v>
      </c>
    </row>
    <row r="37" spans="1:5" x14ac:dyDescent="0.3">
      <c r="A37" s="23">
        <v>210589210</v>
      </c>
      <c r="B37" s="22">
        <v>13718</v>
      </c>
      <c r="C37" s="22">
        <v>14212</v>
      </c>
      <c r="D37" s="22">
        <v>13853</v>
      </c>
      <c r="E37" s="22">
        <v>13698</v>
      </c>
    </row>
    <row r="38" spans="1:5" x14ac:dyDescent="0.3">
      <c r="A38" s="23">
        <v>210640113</v>
      </c>
      <c r="B38" s="22">
        <v>71521</v>
      </c>
      <c r="C38" s="22">
        <v>75260.016667000004</v>
      </c>
      <c r="D38" s="22">
        <v>74330.033334000007</v>
      </c>
      <c r="E38" s="22">
        <v>74203</v>
      </c>
    </row>
    <row r="39" spans="1:5" x14ac:dyDescent="0.3">
      <c r="A39" s="23">
        <v>210745492</v>
      </c>
      <c r="B39" s="22">
        <v>6964</v>
      </c>
      <c r="C39" s="22">
        <v>7124</v>
      </c>
      <c r="D39" s="22">
        <v>7039</v>
      </c>
      <c r="E39" s="22">
        <v>7081</v>
      </c>
    </row>
    <row r="40" spans="1:5" x14ac:dyDescent="0.3">
      <c r="A40" s="23">
        <v>210745620</v>
      </c>
      <c r="B40" s="22">
        <v>11277</v>
      </c>
      <c r="C40" s="22">
        <v>11948</v>
      </c>
      <c r="D40" s="22">
        <v>11690</v>
      </c>
      <c r="E40" s="22">
        <v>11737</v>
      </c>
    </row>
    <row r="41" spans="1:5" x14ac:dyDescent="0.3">
      <c r="A41" s="23">
        <v>210809157</v>
      </c>
      <c r="B41" s="22"/>
      <c r="C41" s="22"/>
      <c r="D41" s="22"/>
      <c r="E41" s="22">
        <v>1</v>
      </c>
    </row>
    <row r="42" spans="1:5" x14ac:dyDescent="0.3">
      <c r="A42" s="23">
        <v>210809199</v>
      </c>
      <c r="B42" s="22"/>
      <c r="C42" s="22"/>
      <c r="D42" s="22"/>
      <c r="E42" s="22">
        <v>65</v>
      </c>
    </row>
    <row r="43" spans="1:5" x14ac:dyDescent="0.3">
      <c r="A43" s="23">
        <v>210809212</v>
      </c>
      <c r="B43" s="22"/>
      <c r="C43" s="22"/>
      <c r="D43" s="22"/>
      <c r="E43" s="22">
        <v>30</v>
      </c>
    </row>
    <row r="44" spans="1:5" x14ac:dyDescent="0.3">
      <c r="A44" s="23">
        <v>210809238</v>
      </c>
      <c r="B44" s="22"/>
      <c r="C44" s="22"/>
      <c r="D44" s="22"/>
      <c r="E44" s="22">
        <v>2</v>
      </c>
    </row>
    <row r="45" spans="1:5" x14ac:dyDescent="0.3">
      <c r="A45" s="23">
        <v>210828046</v>
      </c>
      <c r="B45" s="22"/>
      <c r="C45" s="22"/>
      <c r="D45" s="22">
        <v>1</v>
      </c>
      <c r="E45" s="22"/>
    </row>
    <row r="46" spans="1:5" x14ac:dyDescent="0.3">
      <c r="A46" s="23">
        <v>210829741</v>
      </c>
      <c r="B46" s="22">
        <v>5</v>
      </c>
      <c r="C46" s="22">
        <v>20</v>
      </c>
      <c r="D46" s="22">
        <v>35</v>
      </c>
      <c r="E46" s="22">
        <v>91</v>
      </c>
    </row>
    <row r="47" spans="1:5" x14ac:dyDescent="0.3">
      <c r="A47" s="23">
        <v>210829759</v>
      </c>
      <c r="B47" s="22">
        <v>752</v>
      </c>
      <c r="C47" s="22">
        <v>823.85714299999995</v>
      </c>
      <c r="D47" s="22">
        <v>918</v>
      </c>
      <c r="E47" s="22">
        <v>932</v>
      </c>
    </row>
    <row r="48" spans="1:5" x14ac:dyDescent="0.3">
      <c r="A48" s="23">
        <v>210830205</v>
      </c>
      <c r="B48" s="22">
        <v>3</v>
      </c>
      <c r="C48" s="22">
        <v>1</v>
      </c>
      <c r="D48" s="22">
        <v>1</v>
      </c>
      <c r="E48" s="22"/>
    </row>
    <row r="49" spans="1:5" x14ac:dyDescent="0.3">
      <c r="A49" s="23">
        <v>210830352</v>
      </c>
      <c r="B49" s="22">
        <v>2</v>
      </c>
      <c r="C49" s="22">
        <v>2</v>
      </c>
      <c r="D49" s="22">
        <v>1</v>
      </c>
      <c r="E49" s="22">
        <v>3</v>
      </c>
    </row>
    <row r="50" spans="1:5" x14ac:dyDescent="0.3">
      <c r="A50" s="23">
        <v>210844678</v>
      </c>
      <c r="B50" s="22">
        <v>385</v>
      </c>
      <c r="C50" s="22">
        <v>350</v>
      </c>
      <c r="D50" s="22">
        <v>353</v>
      </c>
      <c r="E50" s="22">
        <v>329</v>
      </c>
    </row>
    <row r="51" spans="1:5" x14ac:dyDescent="0.3">
      <c r="A51" s="23">
        <v>210844961</v>
      </c>
      <c r="B51" s="22">
        <v>3238</v>
      </c>
      <c r="C51" s="22">
        <v>3306</v>
      </c>
      <c r="D51" s="22">
        <v>3264</v>
      </c>
      <c r="E51" s="22">
        <v>3228</v>
      </c>
    </row>
    <row r="52" spans="1:5" x14ac:dyDescent="0.3">
      <c r="A52" s="23">
        <v>210852972</v>
      </c>
      <c r="B52" s="22"/>
      <c r="C52" s="22"/>
      <c r="D52" s="22"/>
      <c r="E52" s="22">
        <v>2</v>
      </c>
    </row>
    <row r="53" spans="1:5" x14ac:dyDescent="0.3">
      <c r="A53" s="23">
        <v>210898017</v>
      </c>
      <c r="B53" s="22">
        <v>1</v>
      </c>
      <c r="C53" s="22">
        <v>4</v>
      </c>
      <c r="D53" s="22">
        <v>2</v>
      </c>
      <c r="E53" s="22">
        <v>2</v>
      </c>
    </row>
    <row r="54" spans="1:5" x14ac:dyDescent="0.3">
      <c r="A54" s="23">
        <v>210898025</v>
      </c>
      <c r="B54" s="22">
        <v>10</v>
      </c>
      <c r="C54" s="22">
        <v>9</v>
      </c>
      <c r="D54" s="22">
        <v>4</v>
      </c>
      <c r="E54" s="22">
        <v>1</v>
      </c>
    </row>
    <row r="55" spans="1:5" x14ac:dyDescent="0.3">
      <c r="A55" s="23">
        <v>210935631</v>
      </c>
      <c r="B55" s="22">
        <v>3391</v>
      </c>
      <c r="C55" s="22">
        <v>5358</v>
      </c>
      <c r="D55" s="22">
        <v>5559</v>
      </c>
      <c r="E55" s="22">
        <v>5690</v>
      </c>
    </row>
    <row r="56" spans="1:5" x14ac:dyDescent="0.3">
      <c r="A56" s="23">
        <v>210935649</v>
      </c>
      <c r="B56" s="22">
        <v>7596</v>
      </c>
      <c r="C56" s="22">
        <v>8859</v>
      </c>
      <c r="D56" s="22">
        <v>6740</v>
      </c>
      <c r="E56" s="22">
        <v>6360</v>
      </c>
    </row>
    <row r="57" spans="1:5" x14ac:dyDescent="0.3">
      <c r="A57" s="23">
        <v>210936310</v>
      </c>
      <c r="B57" s="22">
        <v>6</v>
      </c>
      <c r="C57" s="22">
        <v>12</v>
      </c>
      <c r="D57" s="22">
        <v>7</v>
      </c>
      <c r="E57" s="22">
        <v>1</v>
      </c>
    </row>
    <row r="58" spans="1:5" x14ac:dyDescent="0.3">
      <c r="A58" s="23">
        <v>210936386</v>
      </c>
      <c r="B58" s="22">
        <v>1</v>
      </c>
      <c r="C58" s="22"/>
      <c r="D58" s="22"/>
      <c r="E58" s="22"/>
    </row>
    <row r="59" spans="1:5" x14ac:dyDescent="0.3">
      <c r="A59" s="23">
        <v>210944169</v>
      </c>
      <c r="B59" s="22"/>
      <c r="C59" s="22">
        <v>1</v>
      </c>
      <c r="D59" s="22"/>
      <c r="E59" s="22">
        <v>1</v>
      </c>
    </row>
    <row r="60" spans="1:5" x14ac:dyDescent="0.3">
      <c r="A60" s="23">
        <v>210944177</v>
      </c>
      <c r="B60" s="22">
        <v>1</v>
      </c>
      <c r="C60" s="22">
        <v>2</v>
      </c>
      <c r="D60" s="22"/>
      <c r="E60" s="22">
        <v>3</v>
      </c>
    </row>
    <row r="61" spans="1:5" x14ac:dyDescent="0.3">
      <c r="A61" s="23">
        <v>210954978</v>
      </c>
      <c r="B61" s="22">
        <v>1448</v>
      </c>
      <c r="C61" s="22">
        <v>1277</v>
      </c>
      <c r="D61" s="22">
        <v>1912</v>
      </c>
      <c r="E61" s="22">
        <v>2434</v>
      </c>
    </row>
    <row r="62" spans="1:5" x14ac:dyDescent="0.3">
      <c r="A62" s="23">
        <v>210954986</v>
      </c>
      <c r="B62" s="22">
        <v>1373</v>
      </c>
      <c r="C62" s="22">
        <v>871</v>
      </c>
      <c r="D62" s="22">
        <v>797</v>
      </c>
      <c r="E62" s="22">
        <v>829</v>
      </c>
    </row>
    <row r="63" spans="1:5" x14ac:dyDescent="0.3">
      <c r="A63" s="23">
        <v>210962858</v>
      </c>
      <c r="B63" s="22">
        <v>2256</v>
      </c>
      <c r="C63" s="22">
        <v>2297</v>
      </c>
      <c r="D63" s="22">
        <v>3093</v>
      </c>
      <c r="E63" s="22">
        <v>3249</v>
      </c>
    </row>
    <row r="64" spans="1:5" x14ac:dyDescent="0.3">
      <c r="A64" s="23">
        <v>210962939</v>
      </c>
      <c r="B64" s="22">
        <v>2105</v>
      </c>
      <c r="C64" s="22">
        <v>1553</v>
      </c>
      <c r="D64" s="22">
        <v>1472</v>
      </c>
      <c r="E64" s="22">
        <v>1517</v>
      </c>
    </row>
    <row r="65" spans="1:5" x14ac:dyDescent="0.3">
      <c r="A65" s="23">
        <v>210963040</v>
      </c>
      <c r="B65" s="22"/>
      <c r="C65" s="22"/>
      <c r="D65" s="22"/>
      <c r="E65" s="22">
        <v>8</v>
      </c>
    </row>
    <row r="66" spans="1:5" x14ac:dyDescent="0.3">
      <c r="A66" s="23">
        <v>210970623</v>
      </c>
      <c r="B66" s="22">
        <v>243</v>
      </c>
      <c r="C66" s="22">
        <v>326</v>
      </c>
      <c r="D66" s="22">
        <v>575</v>
      </c>
      <c r="E66" s="22">
        <v>854</v>
      </c>
    </row>
    <row r="67" spans="1:5" x14ac:dyDescent="0.3">
      <c r="A67" s="23">
        <v>210970673</v>
      </c>
      <c r="B67" s="22">
        <v>414</v>
      </c>
      <c r="C67" s="22">
        <v>299</v>
      </c>
      <c r="D67" s="22">
        <v>292</v>
      </c>
      <c r="E67" s="22">
        <v>348</v>
      </c>
    </row>
    <row r="68" spans="1:5" x14ac:dyDescent="0.3">
      <c r="A68" s="23">
        <v>210995411</v>
      </c>
      <c r="B68" s="22"/>
      <c r="C68" s="22"/>
      <c r="D68" s="22"/>
      <c r="E68" s="22">
        <v>1</v>
      </c>
    </row>
    <row r="69" spans="1:5" x14ac:dyDescent="0.3">
      <c r="A69" s="23">
        <v>210995429</v>
      </c>
      <c r="B69" s="22"/>
      <c r="C69" s="22"/>
      <c r="D69" s="22"/>
      <c r="E69" s="22">
        <v>1</v>
      </c>
    </row>
    <row r="70" spans="1:5" x14ac:dyDescent="0.3">
      <c r="A70" s="23">
        <v>210999041</v>
      </c>
      <c r="B70" s="22"/>
      <c r="C70" s="22"/>
      <c r="D70" s="22"/>
      <c r="E70" s="22">
        <v>31</v>
      </c>
    </row>
    <row r="71" spans="1:5" x14ac:dyDescent="0.3">
      <c r="A71" s="23">
        <v>210999148</v>
      </c>
      <c r="B71" s="22"/>
      <c r="C71" s="22"/>
      <c r="D71" s="22"/>
      <c r="E71" s="22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AG23"/>
  <sheetViews>
    <sheetView topLeftCell="H1" zoomScale="80" zoomScaleNormal="80" workbookViewId="0">
      <selection activeCell="AF2" sqref="AF2:AF22"/>
    </sheetView>
  </sheetViews>
  <sheetFormatPr defaultRowHeight="14.4" x14ac:dyDescent="0.3"/>
  <cols>
    <col min="1" max="1" width="10" bestFit="1" customWidth="1"/>
    <col min="2" max="2" width="13.109375" customWidth="1"/>
    <col min="3" max="3" width="34" customWidth="1"/>
    <col min="8" max="12" width="9" bestFit="1" customWidth="1"/>
    <col min="14" max="16" width="9" bestFit="1" customWidth="1"/>
    <col min="18" max="20" width="9" bestFit="1" customWidth="1"/>
    <col min="23" max="23" width="10.88671875" customWidth="1"/>
    <col min="25" max="28" width="9" bestFit="1" customWidth="1"/>
    <col min="30" max="31" width="9" bestFit="1" customWidth="1"/>
  </cols>
  <sheetData>
    <row r="1" spans="1:33" s="19" customFormat="1" ht="80.25" customHeight="1" x14ac:dyDescent="0.3">
      <c r="A1" s="19" t="s">
        <v>84</v>
      </c>
      <c r="C1" s="19" t="s">
        <v>85</v>
      </c>
      <c r="D1" s="19" t="s">
        <v>86</v>
      </c>
      <c r="E1" s="19" t="s">
        <v>87</v>
      </c>
      <c r="F1" s="19" t="s">
        <v>88</v>
      </c>
      <c r="G1" s="19" t="s">
        <v>89</v>
      </c>
      <c r="H1" s="19" t="s">
        <v>90</v>
      </c>
      <c r="I1" s="19" t="s">
        <v>91</v>
      </c>
      <c r="J1" s="19" t="s">
        <v>92</v>
      </c>
      <c r="K1" s="19" t="s">
        <v>93</v>
      </c>
      <c r="L1" s="19" t="s">
        <v>94</v>
      </c>
      <c r="M1" s="19" t="s">
        <v>95</v>
      </c>
      <c r="N1" s="19" t="s">
        <v>96</v>
      </c>
      <c r="O1" s="19" t="s">
        <v>97</v>
      </c>
      <c r="P1" s="19" t="s">
        <v>98</v>
      </c>
      <c r="Q1" s="19" t="s">
        <v>99</v>
      </c>
      <c r="R1" s="19" t="s">
        <v>100</v>
      </c>
      <c r="S1" s="19" t="s">
        <v>101</v>
      </c>
      <c r="T1" s="19" t="s">
        <v>102</v>
      </c>
      <c r="U1" s="19" t="s">
        <v>103</v>
      </c>
      <c r="V1" s="19" t="s">
        <v>104</v>
      </c>
      <c r="W1" s="19" t="s">
        <v>105</v>
      </c>
      <c r="X1" s="19" t="s">
        <v>106</v>
      </c>
      <c r="Y1" s="19" t="s">
        <v>107</v>
      </c>
      <c r="Z1" s="19" t="s">
        <v>108</v>
      </c>
      <c r="AA1" s="19" t="s">
        <v>109</v>
      </c>
      <c r="AB1" s="19" t="s">
        <v>110</v>
      </c>
      <c r="AC1" s="19" t="s">
        <v>111</v>
      </c>
      <c r="AD1" s="19" t="s">
        <v>112</v>
      </c>
      <c r="AE1" s="19" t="s">
        <v>113</v>
      </c>
      <c r="AF1" s="19" t="s">
        <v>114</v>
      </c>
      <c r="AG1" s="19" t="s">
        <v>115</v>
      </c>
    </row>
    <row r="2" spans="1:33" s="20" customFormat="1" x14ac:dyDescent="0.3">
      <c r="A2" s="20">
        <v>210885705</v>
      </c>
      <c r="C2" s="20" t="s">
        <v>64</v>
      </c>
      <c r="D2" s="20" t="s">
        <v>65</v>
      </c>
      <c r="E2" s="20" t="s">
        <v>9</v>
      </c>
      <c r="H2" s="20">
        <v>50</v>
      </c>
      <c r="I2" s="20">
        <v>15007</v>
      </c>
      <c r="J2" s="20">
        <v>15667.31</v>
      </c>
      <c r="K2" s="20">
        <v>17490</v>
      </c>
      <c r="L2" s="20">
        <v>349.8</v>
      </c>
      <c r="M2" s="20" t="s">
        <v>58</v>
      </c>
      <c r="N2" s="20">
        <v>25</v>
      </c>
      <c r="O2" s="20">
        <v>4373</v>
      </c>
      <c r="P2" s="20">
        <v>13117</v>
      </c>
      <c r="Q2" s="20" t="s">
        <v>58</v>
      </c>
      <c r="R2" s="20">
        <v>90</v>
      </c>
      <c r="S2" s="20">
        <v>15741</v>
      </c>
      <c r="T2" s="20">
        <v>1749</v>
      </c>
      <c r="W2" s="20" t="s">
        <v>11</v>
      </c>
      <c r="X2" s="20" t="s">
        <v>58</v>
      </c>
      <c r="Y2" s="20">
        <v>100</v>
      </c>
      <c r="Z2" s="20">
        <v>17190</v>
      </c>
      <c r="AA2" s="20">
        <v>300</v>
      </c>
      <c r="AB2" s="20">
        <v>57</v>
      </c>
      <c r="AC2" s="20" t="s">
        <v>59</v>
      </c>
      <c r="AD2" s="20">
        <v>50505</v>
      </c>
      <c r="AE2" s="20">
        <v>333</v>
      </c>
      <c r="AF2" s="20" t="s">
        <v>66</v>
      </c>
      <c r="AG2" s="20" t="s">
        <v>67</v>
      </c>
    </row>
    <row r="3" spans="1:33" s="20" customFormat="1" x14ac:dyDescent="0.3">
      <c r="A3" s="20">
        <v>210885682</v>
      </c>
      <c r="C3" s="20" t="s">
        <v>64</v>
      </c>
      <c r="D3" s="20" t="s">
        <v>68</v>
      </c>
      <c r="E3" s="20" t="s">
        <v>9</v>
      </c>
      <c r="H3" s="20">
        <v>50</v>
      </c>
      <c r="I3" s="20">
        <v>15007</v>
      </c>
      <c r="J3" s="20">
        <v>15667.31</v>
      </c>
      <c r="K3" s="20">
        <v>17490</v>
      </c>
      <c r="L3" s="20">
        <v>349.8</v>
      </c>
      <c r="M3" s="20" t="s">
        <v>58</v>
      </c>
      <c r="N3" s="20">
        <v>25</v>
      </c>
      <c r="O3" s="20">
        <v>4373</v>
      </c>
      <c r="P3" s="20">
        <v>13117</v>
      </c>
      <c r="Q3" s="20" t="s">
        <v>58</v>
      </c>
      <c r="R3" s="20">
        <v>90</v>
      </c>
      <c r="S3" s="20">
        <v>15741</v>
      </c>
      <c r="T3" s="20">
        <v>1749</v>
      </c>
      <c r="W3" s="20" t="s">
        <v>11</v>
      </c>
      <c r="X3" s="20" t="s">
        <v>58</v>
      </c>
      <c r="Y3" s="20">
        <v>100</v>
      </c>
      <c r="Z3" s="20">
        <v>17190</v>
      </c>
      <c r="AA3" s="20">
        <v>300</v>
      </c>
      <c r="AB3" s="20">
        <v>57</v>
      </c>
      <c r="AC3" s="20" t="s">
        <v>59</v>
      </c>
      <c r="AD3" s="20">
        <v>50505</v>
      </c>
      <c r="AE3" s="20">
        <v>333</v>
      </c>
      <c r="AF3" s="20" t="s">
        <v>66</v>
      </c>
      <c r="AG3" s="20" t="s">
        <v>67</v>
      </c>
    </row>
    <row r="4" spans="1:33" s="20" customFormat="1" x14ac:dyDescent="0.3">
      <c r="A4" s="20">
        <v>210885713</v>
      </c>
      <c r="C4" s="20" t="s">
        <v>69</v>
      </c>
      <c r="D4" s="20" t="s">
        <v>65</v>
      </c>
      <c r="E4" s="20" t="s">
        <v>9</v>
      </c>
      <c r="H4" s="20">
        <v>60</v>
      </c>
      <c r="I4" s="20">
        <v>19921</v>
      </c>
      <c r="J4" s="20">
        <v>20797.52</v>
      </c>
      <c r="K4" s="20">
        <v>22877</v>
      </c>
      <c r="L4" s="20">
        <v>381.28</v>
      </c>
      <c r="M4" s="20" t="s">
        <v>58</v>
      </c>
      <c r="N4" s="20">
        <v>25</v>
      </c>
      <c r="O4" s="20">
        <v>5719</v>
      </c>
      <c r="P4" s="20">
        <v>17158</v>
      </c>
      <c r="Q4" s="20" t="s">
        <v>58</v>
      </c>
      <c r="R4" s="20">
        <v>90</v>
      </c>
      <c r="S4" s="20">
        <v>20589</v>
      </c>
      <c r="T4" s="20">
        <v>2288</v>
      </c>
      <c r="W4" s="20" t="s">
        <v>11</v>
      </c>
      <c r="X4" s="20" t="s">
        <v>58</v>
      </c>
      <c r="Y4" s="20">
        <v>100</v>
      </c>
      <c r="Z4" s="20">
        <v>22577</v>
      </c>
      <c r="AA4" s="20">
        <v>300</v>
      </c>
      <c r="AB4" s="20">
        <v>57</v>
      </c>
      <c r="AC4" s="20" t="s">
        <v>59</v>
      </c>
      <c r="AD4" s="20">
        <v>50505</v>
      </c>
      <c r="AE4" s="20">
        <v>333</v>
      </c>
      <c r="AF4" s="20" t="s">
        <v>66</v>
      </c>
      <c r="AG4" s="20" t="s">
        <v>67</v>
      </c>
    </row>
    <row r="5" spans="1:33" s="20" customFormat="1" x14ac:dyDescent="0.3">
      <c r="A5" s="20">
        <v>210885690</v>
      </c>
      <c r="C5" s="20" t="s">
        <v>69</v>
      </c>
      <c r="D5" s="20" t="s">
        <v>68</v>
      </c>
      <c r="E5" s="20" t="s">
        <v>9</v>
      </c>
      <c r="H5" s="20">
        <v>60</v>
      </c>
      <c r="I5" s="20">
        <v>19921</v>
      </c>
      <c r="J5" s="20">
        <v>20797.52</v>
      </c>
      <c r="K5" s="20">
        <v>22877</v>
      </c>
      <c r="L5" s="20">
        <v>381.28</v>
      </c>
      <c r="M5" s="20" t="s">
        <v>58</v>
      </c>
      <c r="N5" s="20">
        <v>25</v>
      </c>
      <c r="O5" s="20">
        <v>5719</v>
      </c>
      <c r="P5" s="20">
        <v>17158</v>
      </c>
      <c r="Q5" s="20" t="s">
        <v>58</v>
      </c>
      <c r="R5" s="20">
        <v>90</v>
      </c>
      <c r="S5" s="20">
        <v>20589</v>
      </c>
      <c r="T5" s="20">
        <v>2288</v>
      </c>
      <c r="W5" s="20" t="s">
        <v>11</v>
      </c>
      <c r="X5" s="20" t="s">
        <v>58</v>
      </c>
      <c r="Y5" s="20">
        <v>100</v>
      </c>
      <c r="Z5" s="20">
        <v>22577</v>
      </c>
      <c r="AA5" s="20">
        <v>300</v>
      </c>
      <c r="AB5" s="20">
        <v>57</v>
      </c>
      <c r="AC5" s="20" t="s">
        <v>59</v>
      </c>
      <c r="AD5" s="20">
        <v>50505</v>
      </c>
      <c r="AE5" s="20">
        <v>333</v>
      </c>
      <c r="AF5" s="20" t="s">
        <v>66</v>
      </c>
      <c r="AG5" s="20" t="s">
        <v>67</v>
      </c>
    </row>
    <row r="6" spans="1:33" s="20" customFormat="1" x14ac:dyDescent="0.3">
      <c r="A6" s="20">
        <v>210885755</v>
      </c>
      <c r="C6" s="20" t="s">
        <v>70</v>
      </c>
      <c r="D6" s="20" t="s">
        <v>65</v>
      </c>
      <c r="E6" s="20" t="s">
        <v>9</v>
      </c>
      <c r="H6" s="20">
        <v>75</v>
      </c>
      <c r="I6" s="20">
        <v>24901</v>
      </c>
      <c r="J6" s="20">
        <v>25996.639999999999</v>
      </c>
      <c r="K6" s="20">
        <v>28336</v>
      </c>
      <c r="L6" s="20">
        <v>377.81</v>
      </c>
      <c r="M6" s="20" t="s">
        <v>58</v>
      </c>
      <c r="N6" s="20">
        <v>25</v>
      </c>
      <c r="O6" s="20">
        <v>7084</v>
      </c>
      <c r="P6" s="20">
        <v>21252</v>
      </c>
      <c r="Q6" s="20" t="s">
        <v>58</v>
      </c>
      <c r="R6" s="20">
        <v>90</v>
      </c>
      <c r="S6" s="20">
        <v>25502</v>
      </c>
      <c r="T6" s="20">
        <v>2834</v>
      </c>
      <c r="W6" s="20" t="s">
        <v>11</v>
      </c>
      <c r="X6" s="20" t="s">
        <v>58</v>
      </c>
      <c r="Y6" s="20">
        <v>100</v>
      </c>
      <c r="Z6" s="20">
        <v>28036</v>
      </c>
      <c r="AA6" s="20">
        <v>300</v>
      </c>
      <c r="AB6" s="20">
        <v>57</v>
      </c>
      <c r="AC6" s="20" t="s">
        <v>59</v>
      </c>
      <c r="AD6" s="20">
        <v>50505</v>
      </c>
      <c r="AE6" s="20">
        <v>333</v>
      </c>
      <c r="AF6" s="20" t="s">
        <v>66</v>
      </c>
      <c r="AG6" s="20" t="s">
        <v>67</v>
      </c>
    </row>
    <row r="7" spans="1:33" s="20" customFormat="1" x14ac:dyDescent="0.3">
      <c r="A7" s="20">
        <v>210885747</v>
      </c>
      <c r="C7" s="20" t="s">
        <v>70</v>
      </c>
      <c r="D7" s="20" t="s">
        <v>68</v>
      </c>
      <c r="E7" s="20" t="s">
        <v>9</v>
      </c>
      <c r="H7" s="20">
        <v>75</v>
      </c>
      <c r="I7" s="20">
        <v>24901</v>
      </c>
      <c r="J7" s="20">
        <v>25996.639999999999</v>
      </c>
      <c r="K7" s="20">
        <v>28336</v>
      </c>
      <c r="L7" s="20">
        <v>377.81</v>
      </c>
      <c r="M7" s="20" t="s">
        <v>58</v>
      </c>
      <c r="N7" s="20">
        <v>25</v>
      </c>
      <c r="O7" s="20">
        <v>7084</v>
      </c>
      <c r="P7" s="20">
        <v>21252</v>
      </c>
      <c r="Q7" s="20" t="s">
        <v>58</v>
      </c>
      <c r="R7" s="20">
        <v>90</v>
      </c>
      <c r="S7" s="20">
        <v>25502</v>
      </c>
      <c r="T7" s="20">
        <v>2834</v>
      </c>
      <c r="W7" s="20" t="s">
        <v>11</v>
      </c>
      <c r="X7" s="20" t="s">
        <v>58</v>
      </c>
      <c r="Y7" s="20">
        <v>100</v>
      </c>
      <c r="Z7" s="20">
        <v>28036</v>
      </c>
      <c r="AA7" s="20">
        <v>300</v>
      </c>
      <c r="AB7" s="20">
        <v>57</v>
      </c>
      <c r="AC7" s="20" t="s">
        <v>59</v>
      </c>
      <c r="AD7" s="20">
        <v>50505</v>
      </c>
      <c r="AE7" s="20">
        <v>333</v>
      </c>
      <c r="AF7" s="20" t="s">
        <v>66</v>
      </c>
      <c r="AG7" s="20" t="s">
        <v>67</v>
      </c>
    </row>
    <row r="8" spans="1:33" s="20" customFormat="1" x14ac:dyDescent="0.3">
      <c r="A8" s="20">
        <v>210885543</v>
      </c>
      <c r="C8" s="20" t="s">
        <v>71</v>
      </c>
      <c r="D8" s="20" t="s">
        <v>65</v>
      </c>
      <c r="E8" s="20" t="s">
        <v>9</v>
      </c>
      <c r="H8" s="20">
        <v>10</v>
      </c>
      <c r="I8" s="20">
        <v>4351</v>
      </c>
      <c r="J8" s="20">
        <v>4542.4399999999996</v>
      </c>
      <c r="K8" s="20">
        <v>5628</v>
      </c>
      <c r="L8" s="20">
        <v>562.79999999999995</v>
      </c>
      <c r="M8" s="20" t="s">
        <v>58</v>
      </c>
      <c r="N8" s="20">
        <v>25</v>
      </c>
      <c r="O8" s="20">
        <v>1407</v>
      </c>
      <c r="P8" s="20">
        <v>4221</v>
      </c>
      <c r="Q8" s="20" t="s">
        <v>58</v>
      </c>
      <c r="R8" s="20">
        <v>90</v>
      </c>
      <c r="S8" s="20">
        <v>5065</v>
      </c>
      <c r="T8" s="20">
        <v>563</v>
      </c>
      <c r="W8" s="20" t="s">
        <v>18</v>
      </c>
      <c r="X8" s="20" t="s">
        <v>58</v>
      </c>
      <c r="Y8" s="20">
        <v>100</v>
      </c>
      <c r="Z8" s="20">
        <v>5328</v>
      </c>
      <c r="AA8" s="20">
        <v>300</v>
      </c>
      <c r="AB8" s="20">
        <v>57</v>
      </c>
      <c r="AC8" s="20" t="s">
        <v>59</v>
      </c>
      <c r="AD8" s="20">
        <v>50505</v>
      </c>
      <c r="AE8" s="20">
        <v>333</v>
      </c>
      <c r="AF8" s="20" t="s">
        <v>66</v>
      </c>
      <c r="AG8" s="20" t="s">
        <v>67</v>
      </c>
    </row>
    <row r="9" spans="1:33" s="20" customFormat="1" x14ac:dyDescent="0.3">
      <c r="A9" s="20">
        <v>210885527</v>
      </c>
      <c r="C9" s="20" t="s">
        <v>71</v>
      </c>
      <c r="D9" s="20" t="s">
        <v>68</v>
      </c>
      <c r="E9" s="20" t="s">
        <v>9</v>
      </c>
      <c r="H9" s="20">
        <v>10</v>
      </c>
      <c r="I9" s="20">
        <v>4351</v>
      </c>
      <c r="J9" s="20">
        <v>4542.4399999999996</v>
      </c>
      <c r="K9" s="20">
        <v>5628</v>
      </c>
      <c r="L9" s="20">
        <v>562.79999999999995</v>
      </c>
      <c r="M9" s="20" t="s">
        <v>58</v>
      </c>
      <c r="N9" s="20">
        <v>25</v>
      </c>
      <c r="O9" s="20">
        <v>1407</v>
      </c>
      <c r="P9" s="20">
        <v>4221</v>
      </c>
      <c r="Q9" s="20" t="s">
        <v>58</v>
      </c>
      <c r="R9" s="20">
        <v>90</v>
      </c>
      <c r="S9" s="20">
        <v>5065</v>
      </c>
      <c r="T9" s="20">
        <v>563</v>
      </c>
      <c r="W9" s="20" t="s">
        <v>18</v>
      </c>
      <c r="X9" s="20" t="s">
        <v>58</v>
      </c>
      <c r="Y9" s="20">
        <v>100</v>
      </c>
      <c r="Z9" s="20">
        <v>5328</v>
      </c>
      <c r="AA9" s="20">
        <v>300</v>
      </c>
      <c r="AB9" s="20">
        <v>57</v>
      </c>
      <c r="AC9" s="20" t="s">
        <v>59</v>
      </c>
      <c r="AD9" s="20">
        <v>50505</v>
      </c>
      <c r="AE9" s="20">
        <v>333</v>
      </c>
      <c r="AF9" s="20" t="s">
        <v>66</v>
      </c>
      <c r="AG9" s="20" t="s">
        <v>67</v>
      </c>
    </row>
    <row r="10" spans="1:33" s="20" customFormat="1" x14ac:dyDescent="0.3">
      <c r="A10" s="20">
        <v>210885551</v>
      </c>
      <c r="C10" s="20" t="s">
        <v>72</v>
      </c>
      <c r="D10" s="20" t="s">
        <v>65</v>
      </c>
      <c r="E10" s="20" t="s">
        <v>9</v>
      </c>
      <c r="H10" s="20">
        <v>20</v>
      </c>
      <c r="I10" s="20">
        <v>8299</v>
      </c>
      <c r="J10" s="20">
        <v>8664.16</v>
      </c>
      <c r="K10" s="20">
        <v>10137</v>
      </c>
      <c r="L10" s="20">
        <v>506.85</v>
      </c>
      <c r="M10" s="20" t="s">
        <v>58</v>
      </c>
      <c r="N10" s="20">
        <v>25</v>
      </c>
      <c r="O10" s="20">
        <v>2534</v>
      </c>
      <c r="P10" s="20">
        <v>7603</v>
      </c>
      <c r="Q10" s="20" t="s">
        <v>58</v>
      </c>
      <c r="R10" s="20">
        <v>90</v>
      </c>
      <c r="S10" s="20">
        <v>9123</v>
      </c>
      <c r="T10" s="20">
        <v>1014</v>
      </c>
      <c r="W10" s="20" t="s">
        <v>20</v>
      </c>
      <c r="X10" s="20" t="s">
        <v>58</v>
      </c>
      <c r="Y10" s="20">
        <v>100</v>
      </c>
      <c r="Z10" s="20">
        <v>9837</v>
      </c>
      <c r="AA10" s="20">
        <v>300</v>
      </c>
      <c r="AB10" s="20">
        <v>57</v>
      </c>
      <c r="AC10" s="20" t="s">
        <v>59</v>
      </c>
      <c r="AD10" s="20">
        <v>50505</v>
      </c>
      <c r="AE10" s="20">
        <v>333</v>
      </c>
      <c r="AF10" s="20" t="s">
        <v>66</v>
      </c>
      <c r="AG10" s="20" t="s">
        <v>67</v>
      </c>
    </row>
    <row r="11" spans="1:33" s="20" customFormat="1" x14ac:dyDescent="0.3">
      <c r="A11" s="20">
        <v>210885535</v>
      </c>
      <c r="C11" s="20" t="s">
        <v>72</v>
      </c>
      <c r="D11" s="20" t="s">
        <v>68</v>
      </c>
      <c r="E11" s="20" t="s">
        <v>9</v>
      </c>
      <c r="H11" s="20">
        <v>20</v>
      </c>
      <c r="I11" s="20">
        <v>8299</v>
      </c>
      <c r="J11" s="20">
        <v>8664.16</v>
      </c>
      <c r="K11" s="20">
        <v>10137</v>
      </c>
      <c r="L11" s="20">
        <v>506.85</v>
      </c>
      <c r="M11" s="20" t="s">
        <v>58</v>
      </c>
      <c r="N11" s="20">
        <v>25</v>
      </c>
      <c r="O11" s="20">
        <v>2534</v>
      </c>
      <c r="P11" s="20">
        <v>7603</v>
      </c>
      <c r="Q11" s="20" t="s">
        <v>58</v>
      </c>
      <c r="R11" s="20">
        <v>90</v>
      </c>
      <c r="S11" s="20">
        <v>9123</v>
      </c>
      <c r="T11" s="20">
        <v>1014</v>
      </c>
      <c r="W11" s="20" t="s">
        <v>20</v>
      </c>
      <c r="X11" s="20" t="s">
        <v>58</v>
      </c>
      <c r="Y11" s="20">
        <v>100</v>
      </c>
      <c r="Z11" s="20">
        <v>9837</v>
      </c>
      <c r="AA11" s="20">
        <v>300</v>
      </c>
      <c r="AB11" s="20">
        <v>57</v>
      </c>
      <c r="AC11" s="20" t="s">
        <v>59</v>
      </c>
      <c r="AD11" s="20">
        <v>50505</v>
      </c>
      <c r="AE11" s="20">
        <v>333</v>
      </c>
      <c r="AF11" s="20" t="s">
        <v>66</v>
      </c>
      <c r="AG11" s="20" t="s">
        <v>67</v>
      </c>
    </row>
    <row r="12" spans="1:33" s="20" customFormat="1" x14ac:dyDescent="0.3">
      <c r="A12" s="20">
        <v>210885624</v>
      </c>
      <c r="C12" s="20" t="s">
        <v>73</v>
      </c>
      <c r="D12" s="20" t="s">
        <v>65</v>
      </c>
      <c r="E12" s="20" t="s">
        <v>9</v>
      </c>
      <c r="H12" s="20">
        <v>30</v>
      </c>
      <c r="I12" s="20">
        <v>10350</v>
      </c>
      <c r="J12" s="20">
        <v>10805.4</v>
      </c>
      <c r="K12" s="20">
        <v>12385</v>
      </c>
      <c r="L12" s="20">
        <v>412.83</v>
      </c>
      <c r="M12" s="20" t="s">
        <v>58</v>
      </c>
      <c r="N12" s="20">
        <v>25</v>
      </c>
      <c r="O12" s="20">
        <v>3096</v>
      </c>
      <c r="P12" s="20">
        <v>9289</v>
      </c>
      <c r="Q12" s="20" t="s">
        <v>58</v>
      </c>
      <c r="R12" s="20">
        <v>90</v>
      </c>
      <c r="S12" s="20">
        <v>11147</v>
      </c>
      <c r="T12" s="20">
        <v>1238</v>
      </c>
      <c r="W12" s="20" t="s">
        <v>11</v>
      </c>
      <c r="X12" s="20" t="s">
        <v>58</v>
      </c>
      <c r="Y12" s="20">
        <v>100</v>
      </c>
      <c r="Z12" s="20">
        <v>12085</v>
      </c>
      <c r="AA12" s="20">
        <v>300</v>
      </c>
      <c r="AB12" s="20">
        <v>57</v>
      </c>
      <c r="AC12" s="20" t="s">
        <v>59</v>
      </c>
      <c r="AD12" s="20">
        <v>50505</v>
      </c>
      <c r="AE12" s="20">
        <v>333</v>
      </c>
      <c r="AF12" s="20" t="s">
        <v>66</v>
      </c>
      <c r="AG12" s="20" t="s">
        <v>67</v>
      </c>
    </row>
    <row r="13" spans="1:33" s="20" customFormat="1" x14ac:dyDescent="0.3">
      <c r="A13" s="20">
        <v>210885608</v>
      </c>
      <c r="C13" s="20" t="s">
        <v>73</v>
      </c>
      <c r="D13" s="20" t="s">
        <v>68</v>
      </c>
      <c r="E13" s="20" t="s">
        <v>9</v>
      </c>
      <c r="H13" s="20">
        <v>30</v>
      </c>
      <c r="I13" s="20">
        <v>10350</v>
      </c>
      <c r="J13" s="20">
        <v>10805.4</v>
      </c>
      <c r="K13" s="20">
        <v>12385</v>
      </c>
      <c r="L13" s="20">
        <v>412.83</v>
      </c>
      <c r="M13" s="20" t="s">
        <v>58</v>
      </c>
      <c r="N13" s="20">
        <v>25</v>
      </c>
      <c r="O13" s="20">
        <v>3096</v>
      </c>
      <c r="P13" s="20">
        <v>9289</v>
      </c>
      <c r="Q13" s="20" t="s">
        <v>58</v>
      </c>
      <c r="R13" s="20">
        <v>90</v>
      </c>
      <c r="S13" s="20">
        <v>11147</v>
      </c>
      <c r="T13" s="20">
        <v>1238</v>
      </c>
      <c r="W13" s="20" t="s">
        <v>11</v>
      </c>
      <c r="X13" s="20" t="s">
        <v>58</v>
      </c>
      <c r="Y13" s="20">
        <v>100</v>
      </c>
      <c r="Z13" s="20">
        <v>12085</v>
      </c>
      <c r="AA13" s="20">
        <v>300</v>
      </c>
      <c r="AB13" s="20">
        <v>57</v>
      </c>
      <c r="AC13" s="20" t="s">
        <v>59</v>
      </c>
      <c r="AD13" s="20">
        <v>50505</v>
      </c>
      <c r="AE13" s="20">
        <v>333</v>
      </c>
      <c r="AF13" s="20" t="s">
        <v>66</v>
      </c>
      <c r="AG13" s="20" t="s">
        <v>67</v>
      </c>
    </row>
    <row r="14" spans="1:33" s="20" customFormat="1" x14ac:dyDescent="0.3">
      <c r="A14" s="20">
        <v>210885632</v>
      </c>
      <c r="C14" s="20" t="s">
        <v>74</v>
      </c>
      <c r="D14" s="20" t="s">
        <v>65</v>
      </c>
      <c r="E14" s="20" t="s">
        <v>9</v>
      </c>
      <c r="H14" s="20">
        <v>40</v>
      </c>
      <c r="I14" s="20">
        <v>11939</v>
      </c>
      <c r="J14" s="20">
        <v>12464.32</v>
      </c>
      <c r="K14" s="20">
        <v>14127</v>
      </c>
      <c r="L14" s="20">
        <v>353.18</v>
      </c>
      <c r="M14" s="20" t="s">
        <v>58</v>
      </c>
      <c r="N14" s="20">
        <v>25</v>
      </c>
      <c r="O14" s="20">
        <v>3532</v>
      </c>
      <c r="P14" s="20">
        <v>10595</v>
      </c>
      <c r="Q14" s="20" t="s">
        <v>58</v>
      </c>
      <c r="R14" s="20">
        <v>90</v>
      </c>
      <c r="S14" s="20">
        <v>12714</v>
      </c>
      <c r="T14" s="20">
        <v>1413</v>
      </c>
      <c r="W14" s="20" t="s">
        <v>11</v>
      </c>
      <c r="X14" s="20" t="s">
        <v>58</v>
      </c>
      <c r="Y14" s="20">
        <v>100</v>
      </c>
      <c r="Z14" s="20">
        <v>13827</v>
      </c>
      <c r="AA14" s="20">
        <v>300</v>
      </c>
      <c r="AB14" s="20">
        <v>57</v>
      </c>
      <c r="AC14" s="20" t="s">
        <v>59</v>
      </c>
      <c r="AD14" s="20">
        <v>50505</v>
      </c>
      <c r="AE14" s="20">
        <v>333</v>
      </c>
      <c r="AF14" s="20" t="s">
        <v>66</v>
      </c>
      <c r="AG14" s="20" t="s">
        <v>67</v>
      </c>
    </row>
    <row r="15" spans="1:33" s="20" customFormat="1" x14ac:dyDescent="0.3">
      <c r="A15" s="20">
        <v>210885616</v>
      </c>
      <c r="C15" s="20" t="s">
        <v>74</v>
      </c>
      <c r="D15" s="20" t="s">
        <v>68</v>
      </c>
      <c r="E15" s="20" t="s">
        <v>9</v>
      </c>
      <c r="H15" s="20">
        <v>40</v>
      </c>
      <c r="I15" s="20">
        <v>11939</v>
      </c>
      <c r="J15" s="20">
        <v>12464.32</v>
      </c>
      <c r="K15" s="20">
        <v>14127</v>
      </c>
      <c r="L15" s="20">
        <v>353.18</v>
      </c>
      <c r="M15" s="20" t="s">
        <v>58</v>
      </c>
      <c r="N15" s="20">
        <v>25</v>
      </c>
      <c r="O15" s="20">
        <v>3532</v>
      </c>
      <c r="P15" s="20">
        <v>10595</v>
      </c>
      <c r="Q15" s="20" t="s">
        <v>58</v>
      </c>
      <c r="R15" s="20">
        <v>90</v>
      </c>
      <c r="S15" s="20">
        <v>12714</v>
      </c>
      <c r="T15" s="20">
        <v>1413</v>
      </c>
      <c r="W15" s="20" t="s">
        <v>11</v>
      </c>
      <c r="X15" s="20" t="s">
        <v>58</v>
      </c>
      <c r="Y15" s="20">
        <v>100</v>
      </c>
      <c r="Z15" s="20">
        <v>13827</v>
      </c>
      <c r="AA15" s="20">
        <v>300</v>
      </c>
      <c r="AB15" s="20">
        <v>57</v>
      </c>
      <c r="AC15" s="20" t="s">
        <v>59</v>
      </c>
      <c r="AD15" s="20">
        <v>50505</v>
      </c>
      <c r="AE15" s="20">
        <v>333</v>
      </c>
      <c r="AF15" s="20" t="s">
        <v>66</v>
      </c>
      <c r="AG15" s="20" t="s">
        <v>67</v>
      </c>
    </row>
    <row r="16" spans="1:33" s="20" customFormat="1" x14ac:dyDescent="0.3">
      <c r="A16" s="20">
        <v>210809157</v>
      </c>
      <c r="C16" s="20" t="s">
        <v>75</v>
      </c>
      <c r="D16" s="20" t="s">
        <v>60</v>
      </c>
      <c r="E16" s="20" t="s">
        <v>9</v>
      </c>
      <c r="H16" s="20">
        <v>50</v>
      </c>
      <c r="I16" s="20">
        <v>15009</v>
      </c>
      <c r="J16" s="20">
        <v>15669.4</v>
      </c>
      <c r="K16" s="20">
        <v>17492</v>
      </c>
      <c r="L16" s="20">
        <v>349.84</v>
      </c>
      <c r="M16" s="20" t="s">
        <v>58</v>
      </c>
      <c r="N16" s="20">
        <v>25</v>
      </c>
      <c r="O16" s="20">
        <v>4373</v>
      </c>
      <c r="P16" s="20">
        <v>13119</v>
      </c>
      <c r="Q16" s="20" t="s">
        <v>58</v>
      </c>
      <c r="R16" s="20">
        <v>90</v>
      </c>
      <c r="S16" s="20">
        <v>15743</v>
      </c>
      <c r="T16" s="20">
        <v>1749</v>
      </c>
      <c r="W16" s="20" t="s">
        <v>11</v>
      </c>
      <c r="X16" s="20" t="s">
        <v>58</v>
      </c>
      <c r="Y16" s="20">
        <v>100</v>
      </c>
      <c r="Z16" s="20">
        <v>17192</v>
      </c>
      <c r="AA16" s="20">
        <v>300</v>
      </c>
      <c r="AB16" s="20">
        <v>57</v>
      </c>
      <c r="AC16" s="20" t="s">
        <v>59</v>
      </c>
      <c r="AD16" s="20">
        <v>50505</v>
      </c>
      <c r="AE16" s="20">
        <v>333</v>
      </c>
      <c r="AF16" s="20" t="s">
        <v>76</v>
      </c>
      <c r="AG16" s="20" t="s">
        <v>77</v>
      </c>
    </row>
    <row r="17" spans="1:33" s="20" customFormat="1" x14ac:dyDescent="0.3">
      <c r="A17" s="20">
        <v>210852972</v>
      </c>
      <c r="C17" s="20" t="s">
        <v>78</v>
      </c>
      <c r="D17" s="20" t="s">
        <v>57</v>
      </c>
      <c r="E17" s="20" t="s">
        <v>9</v>
      </c>
      <c r="H17" s="20">
        <v>60</v>
      </c>
      <c r="I17" s="20">
        <v>19922</v>
      </c>
      <c r="J17" s="20">
        <v>20798.57</v>
      </c>
      <c r="K17" s="20">
        <v>22878</v>
      </c>
      <c r="L17" s="20">
        <v>381.3</v>
      </c>
      <c r="M17" s="20" t="s">
        <v>58</v>
      </c>
      <c r="N17" s="20">
        <v>25</v>
      </c>
      <c r="O17" s="20">
        <v>5720</v>
      </c>
      <c r="P17" s="20">
        <v>17158</v>
      </c>
      <c r="Q17" s="20" t="s">
        <v>58</v>
      </c>
      <c r="R17" s="20">
        <v>90</v>
      </c>
      <c r="S17" s="20">
        <v>20590</v>
      </c>
      <c r="T17" s="20">
        <v>2288</v>
      </c>
      <c r="W17" s="20" t="s">
        <v>11</v>
      </c>
      <c r="X17" s="20" t="s">
        <v>58</v>
      </c>
      <c r="Y17" s="20">
        <v>100</v>
      </c>
      <c r="Z17" s="20">
        <v>22578</v>
      </c>
      <c r="AA17" s="20">
        <v>300</v>
      </c>
      <c r="AB17" s="20">
        <v>57</v>
      </c>
      <c r="AC17" s="20" t="s">
        <v>59</v>
      </c>
      <c r="AD17" s="20">
        <v>50505</v>
      </c>
      <c r="AE17" s="20">
        <v>333</v>
      </c>
      <c r="AF17" s="20" t="s">
        <v>76</v>
      </c>
      <c r="AG17" s="20" t="s">
        <v>77</v>
      </c>
    </row>
    <row r="18" spans="1:33" s="20" customFormat="1" x14ac:dyDescent="0.3">
      <c r="A18" s="20">
        <v>210852930</v>
      </c>
      <c r="C18" s="20" t="s">
        <v>79</v>
      </c>
      <c r="D18" s="20" t="s">
        <v>60</v>
      </c>
      <c r="E18" s="20" t="s">
        <v>9</v>
      </c>
      <c r="H18" s="20">
        <v>75</v>
      </c>
      <c r="I18" s="20">
        <v>24902</v>
      </c>
      <c r="J18" s="20">
        <v>25997.69</v>
      </c>
      <c r="K18" s="20">
        <v>28337</v>
      </c>
      <c r="L18" s="20">
        <v>377.83</v>
      </c>
      <c r="M18" s="20" t="s">
        <v>58</v>
      </c>
      <c r="N18" s="20">
        <v>25</v>
      </c>
      <c r="O18" s="20">
        <v>7084</v>
      </c>
      <c r="P18" s="20">
        <v>21253</v>
      </c>
      <c r="Q18" s="20" t="s">
        <v>58</v>
      </c>
      <c r="R18" s="20">
        <v>90</v>
      </c>
      <c r="S18" s="20">
        <v>25503</v>
      </c>
      <c r="T18" s="20">
        <v>2834</v>
      </c>
      <c r="W18" s="20" t="s">
        <v>11</v>
      </c>
      <c r="X18" s="20" t="s">
        <v>58</v>
      </c>
      <c r="Y18" s="20">
        <v>100</v>
      </c>
      <c r="Z18" s="20">
        <v>28037</v>
      </c>
      <c r="AA18" s="20">
        <v>300</v>
      </c>
      <c r="AB18" s="20">
        <v>57</v>
      </c>
      <c r="AC18" s="20" t="s">
        <v>59</v>
      </c>
      <c r="AD18" s="20">
        <v>50505</v>
      </c>
      <c r="AE18" s="20">
        <v>333</v>
      </c>
      <c r="AF18" s="20" t="s">
        <v>76</v>
      </c>
      <c r="AG18" s="20" t="s">
        <v>77</v>
      </c>
    </row>
    <row r="19" spans="1:33" s="20" customFormat="1" x14ac:dyDescent="0.3">
      <c r="A19" s="20">
        <v>210809173</v>
      </c>
      <c r="C19" s="20" t="s">
        <v>80</v>
      </c>
      <c r="D19" s="20" t="s">
        <v>61</v>
      </c>
      <c r="E19" s="20" t="s">
        <v>9</v>
      </c>
      <c r="H19" s="20">
        <v>10</v>
      </c>
      <c r="I19" s="20">
        <v>4353</v>
      </c>
      <c r="J19" s="20">
        <v>4544.53</v>
      </c>
      <c r="K19" s="20">
        <v>5631</v>
      </c>
      <c r="L19" s="20">
        <v>563.1</v>
      </c>
      <c r="M19" s="20" t="s">
        <v>58</v>
      </c>
      <c r="N19" s="20">
        <v>25</v>
      </c>
      <c r="O19" s="20">
        <v>1408</v>
      </c>
      <c r="P19" s="20">
        <v>4223</v>
      </c>
      <c r="Q19" s="20" t="s">
        <v>58</v>
      </c>
      <c r="R19" s="20">
        <v>90</v>
      </c>
      <c r="S19" s="20">
        <v>5068</v>
      </c>
      <c r="T19" s="20">
        <v>563</v>
      </c>
      <c r="W19" s="20" t="s">
        <v>18</v>
      </c>
      <c r="X19" s="20" t="s">
        <v>58</v>
      </c>
      <c r="Y19" s="20">
        <v>100</v>
      </c>
      <c r="Z19" s="20">
        <v>5331</v>
      </c>
      <c r="AA19" s="20">
        <v>300</v>
      </c>
      <c r="AB19" s="20">
        <v>57</v>
      </c>
      <c r="AC19" s="20" t="s">
        <v>59</v>
      </c>
      <c r="AD19" s="20">
        <v>50505</v>
      </c>
      <c r="AE19" s="20">
        <v>333</v>
      </c>
      <c r="AF19" s="20" t="s">
        <v>76</v>
      </c>
      <c r="AG19" s="20" t="s">
        <v>77</v>
      </c>
    </row>
    <row r="20" spans="1:33" s="20" customFormat="1" x14ac:dyDescent="0.3">
      <c r="A20" s="20">
        <v>210809199</v>
      </c>
      <c r="C20" s="20" t="s">
        <v>81</v>
      </c>
      <c r="D20" s="20" t="s">
        <v>62</v>
      </c>
      <c r="E20" s="20" t="s">
        <v>9</v>
      </c>
      <c r="H20" s="20">
        <v>20</v>
      </c>
      <c r="I20" s="20">
        <v>8300</v>
      </c>
      <c r="J20" s="20">
        <v>8665.2000000000007</v>
      </c>
      <c r="K20" s="20">
        <v>10138</v>
      </c>
      <c r="L20" s="20">
        <v>506.9</v>
      </c>
      <c r="M20" s="20" t="s">
        <v>58</v>
      </c>
      <c r="N20" s="20">
        <v>25</v>
      </c>
      <c r="O20" s="20">
        <v>2535</v>
      </c>
      <c r="P20" s="20">
        <v>7603</v>
      </c>
      <c r="Q20" s="20" t="s">
        <v>58</v>
      </c>
      <c r="R20" s="20">
        <v>90</v>
      </c>
      <c r="S20" s="20">
        <v>9124</v>
      </c>
      <c r="T20" s="20">
        <v>1014</v>
      </c>
      <c r="W20" s="20" t="s">
        <v>20</v>
      </c>
      <c r="X20" s="20" t="s">
        <v>58</v>
      </c>
      <c r="Y20" s="20">
        <v>100</v>
      </c>
      <c r="Z20" s="20">
        <v>9838</v>
      </c>
      <c r="AA20" s="20">
        <v>300</v>
      </c>
      <c r="AB20" s="20">
        <v>57</v>
      </c>
      <c r="AC20" s="20" t="s">
        <v>59</v>
      </c>
      <c r="AD20" s="20">
        <v>50505</v>
      </c>
      <c r="AE20" s="20">
        <v>333</v>
      </c>
      <c r="AF20" s="20" t="s">
        <v>76</v>
      </c>
      <c r="AG20" s="20" t="s">
        <v>77</v>
      </c>
    </row>
    <row r="21" spans="1:33" s="20" customFormat="1" x14ac:dyDescent="0.3">
      <c r="A21" s="20">
        <v>210809212</v>
      </c>
      <c r="C21" s="20" t="s">
        <v>82</v>
      </c>
      <c r="D21" s="20" t="s">
        <v>63</v>
      </c>
      <c r="E21" s="20" t="s">
        <v>9</v>
      </c>
      <c r="H21" s="20">
        <v>30</v>
      </c>
      <c r="I21" s="20">
        <v>9961</v>
      </c>
      <c r="J21" s="20">
        <v>10399.280000000001</v>
      </c>
      <c r="K21" s="20">
        <v>11958</v>
      </c>
      <c r="L21" s="20">
        <v>398.6</v>
      </c>
      <c r="M21" s="20" t="s">
        <v>58</v>
      </c>
      <c r="N21" s="20">
        <v>25</v>
      </c>
      <c r="O21" s="20">
        <v>2990</v>
      </c>
      <c r="P21" s="20">
        <v>8968</v>
      </c>
      <c r="Q21" s="20" t="s">
        <v>58</v>
      </c>
      <c r="R21" s="20">
        <v>90</v>
      </c>
      <c r="S21" s="20">
        <v>10762</v>
      </c>
      <c r="T21" s="20">
        <v>1196</v>
      </c>
      <c r="W21" s="20" t="s">
        <v>11</v>
      </c>
      <c r="X21" s="20" t="s">
        <v>58</v>
      </c>
      <c r="Y21" s="20">
        <v>100</v>
      </c>
      <c r="Z21" s="20">
        <v>11658</v>
      </c>
      <c r="AA21" s="20">
        <v>300</v>
      </c>
      <c r="AB21" s="20">
        <v>57</v>
      </c>
      <c r="AC21" s="20" t="s">
        <v>59</v>
      </c>
      <c r="AD21" s="20">
        <v>50505</v>
      </c>
      <c r="AE21" s="20">
        <v>333</v>
      </c>
      <c r="AF21" s="20" t="s">
        <v>76</v>
      </c>
      <c r="AG21" s="20" t="s">
        <v>77</v>
      </c>
    </row>
    <row r="22" spans="1:33" s="20" customFormat="1" x14ac:dyDescent="0.3">
      <c r="A22" s="20">
        <v>210809238</v>
      </c>
      <c r="C22" s="20" t="s">
        <v>83</v>
      </c>
      <c r="D22" s="20" t="s">
        <v>57</v>
      </c>
      <c r="E22" s="20" t="s">
        <v>9</v>
      </c>
      <c r="H22" s="20">
        <v>40</v>
      </c>
      <c r="I22" s="20">
        <v>11940</v>
      </c>
      <c r="J22" s="20">
        <v>12465.36</v>
      </c>
      <c r="K22" s="20">
        <v>14128</v>
      </c>
      <c r="L22" s="20">
        <v>353.2</v>
      </c>
      <c r="M22" s="20" t="s">
        <v>58</v>
      </c>
      <c r="N22" s="20">
        <v>25</v>
      </c>
      <c r="O22" s="20">
        <v>3532</v>
      </c>
      <c r="P22" s="20">
        <v>10596</v>
      </c>
      <c r="Q22" s="20" t="s">
        <v>58</v>
      </c>
      <c r="R22" s="20">
        <v>90</v>
      </c>
      <c r="S22" s="20">
        <v>12715</v>
      </c>
      <c r="T22" s="20">
        <v>1413</v>
      </c>
      <c r="W22" s="20" t="s">
        <v>11</v>
      </c>
      <c r="X22" s="20" t="s">
        <v>58</v>
      </c>
      <c r="Y22" s="20">
        <v>100</v>
      </c>
      <c r="Z22" s="20">
        <v>13828</v>
      </c>
      <c r="AA22" s="20">
        <v>300</v>
      </c>
      <c r="AB22" s="20">
        <v>57</v>
      </c>
      <c r="AC22" s="20" t="s">
        <v>59</v>
      </c>
      <c r="AD22" s="20">
        <v>50505</v>
      </c>
      <c r="AE22" s="20">
        <v>333</v>
      </c>
      <c r="AF22" s="20" t="s">
        <v>76</v>
      </c>
      <c r="AG22" s="20" t="s">
        <v>77</v>
      </c>
    </row>
    <row r="23" spans="1:33" s="20" customFormat="1" x14ac:dyDescent="0.3"/>
  </sheetData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Munka3</vt:lpstr>
      <vt:lpstr>Munka2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dcterms:created xsi:type="dcterms:W3CDTF">2021-02-02T17:03:44Z</dcterms:created>
  <dcterms:modified xsi:type="dcterms:W3CDTF">2025-08-06T23:04:37Z</dcterms:modified>
</cp:coreProperties>
</file>