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120" yWindow="15" windowWidth="18975" windowHeight="12870"/>
  </bookViews>
  <sheets>
    <sheet name="Munka1" sheetId="1" r:id="rId1"/>
  </sheets>
  <definedNames>
    <definedName name="_xlnm.Print_Area" localSheetId="0">Munka1!$A$1:$W$42</definedName>
  </definedNames>
  <calcPr calcId="125725"/>
</workbook>
</file>

<file path=xl/calcChain.xml><?xml version="1.0" encoding="utf-8"?>
<calcChain xmlns="http://schemas.openxmlformats.org/spreadsheetml/2006/main">
  <c r="A30" i="1"/>
  <c r="C30" s="1"/>
  <c r="A36"/>
  <c r="C36" s="1"/>
  <c r="A34"/>
  <c r="C34" s="1"/>
  <c r="A32"/>
  <c r="C32" s="1"/>
  <c r="A27"/>
  <c r="C27" s="1"/>
  <c r="D27" s="1"/>
  <c r="A40"/>
  <c r="A38"/>
  <c r="A39"/>
  <c r="C39" s="1"/>
  <c r="D39" s="1"/>
  <c r="A42"/>
  <c r="C42" s="1"/>
  <c r="D42" s="1"/>
  <c r="A37"/>
  <c r="A29"/>
  <c r="A28"/>
  <c r="A35"/>
  <c r="A33"/>
  <c r="A41"/>
  <c r="C41" s="1"/>
  <c r="D41" s="1"/>
  <c r="A31"/>
  <c r="A13"/>
  <c r="C13" s="1"/>
  <c r="A14"/>
  <c r="A12"/>
  <c r="C12" s="1"/>
  <c r="A11"/>
  <c r="A18"/>
  <c r="C18" s="1"/>
  <c r="A17"/>
  <c r="A20"/>
  <c r="C20" s="1"/>
  <c r="A19"/>
  <c r="A16"/>
  <c r="C16" s="1"/>
  <c r="A15"/>
  <c r="A22"/>
  <c r="C22" s="1"/>
  <c r="A21"/>
  <c r="C14"/>
  <c r="C17"/>
  <c r="C19"/>
  <c r="C15"/>
  <c r="C21"/>
  <c r="C11"/>
  <c r="G11"/>
  <c r="G14"/>
  <c r="G13"/>
  <c r="G31"/>
  <c r="C31"/>
  <c r="D31" s="1"/>
  <c r="G33"/>
  <c r="C33"/>
  <c r="D33" s="1"/>
  <c r="C28"/>
  <c r="D28" s="1"/>
  <c r="G28"/>
  <c r="C37"/>
  <c r="D37" s="1"/>
  <c r="G37"/>
  <c r="C38"/>
  <c r="D38" s="1"/>
  <c r="G38"/>
  <c r="H38" s="1"/>
  <c r="C35"/>
  <c r="D35" s="1"/>
  <c r="G35"/>
  <c r="G29"/>
  <c r="H29" s="1"/>
  <c r="C29"/>
  <c r="D29" s="1"/>
  <c r="G39"/>
  <c r="H39" s="1"/>
  <c r="I42" s="1"/>
  <c r="G42" s="1"/>
  <c r="H42" s="1"/>
  <c r="C40"/>
  <c r="D40" s="1"/>
  <c r="G40"/>
  <c r="H40" s="1"/>
  <c r="H28"/>
  <c r="H35"/>
  <c r="H14"/>
  <c r="H37"/>
  <c r="H33"/>
  <c r="H13"/>
  <c r="H31"/>
  <c r="H11"/>
  <c r="I17" s="1"/>
  <c r="G17" s="1"/>
  <c r="H17" s="1"/>
  <c r="D21"/>
  <c r="D15"/>
  <c r="J15" s="1"/>
  <c r="D19"/>
  <c r="D14"/>
  <c r="D11"/>
  <c r="D17"/>
  <c r="J17" s="1"/>
  <c r="I21"/>
  <c r="G21" s="1"/>
  <c r="H21" s="1"/>
  <c r="I15"/>
  <c r="G15" s="1"/>
  <c r="H15" s="1"/>
  <c r="D32" l="1"/>
  <c r="D36"/>
  <c r="I18"/>
  <c r="G18" s="1"/>
  <c r="H18" s="1"/>
  <c r="I20"/>
  <c r="G20" s="1"/>
  <c r="H20" s="1"/>
  <c r="D34"/>
  <c r="D30"/>
  <c r="I16"/>
  <c r="G16" s="1"/>
  <c r="H16" s="1"/>
  <c r="I22"/>
  <c r="G22" s="1"/>
  <c r="H22" s="1"/>
  <c r="I19"/>
  <c r="G19" s="1"/>
  <c r="H19" s="1"/>
  <c r="D22"/>
  <c r="I41"/>
  <c r="G41" s="1"/>
  <c r="H41" s="1"/>
  <c r="J42"/>
  <c r="J41"/>
  <c r="G12"/>
  <c r="H12" s="1"/>
  <c r="D16"/>
  <c r="J16" s="1"/>
  <c r="D20"/>
  <c r="D18"/>
  <c r="J18" s="1"/>
  <c r="D12"/>
  <c r="D13"/>
  <c r="G27"/>
  <c r="H27" s="1"/>
</calcChain>
</file>

<file path=xl/sharedStrings.xml><?xml version="1.0" encoding="utf-8"?>
<sst xmlns="http://schemas.openxmlformats.org/spreadsheetml/2006/main" count="312" uniqueCount="112">
  <si>
    <t>Rövidítések:</t>
  </si>
  <si>
    <t>TE</t>
  </si>
  <si>
    <t>L03AA (colonia stimuláló faktorok)</t>
  </si>
  <si>
    <t>ÖTE</t>
  </si>
  <si>
    <t>Adagolás</t>
  </si>
  <si>
    <t>TEA</t>
  </si>
  <si>
    <t>TEA %</t>
  </si>
  <si>
    <t>Kiesési Bruttó fogyasztói ár korlát (Ft)</t>
  </si>
  <si>
    <t>Kiesési termelői ár korlát
(Ft)</t>
  </si>
  <si>
    <t>TTT</t>
  </si>
  <si>
    <t>Név</t>
  </si>
  <si>
    <t>Kiszerelés</t>
  </si>
  <si>
    <t>ATC</t>
  </si>
  <si>
    <t>Hatóanyag</t>
  </si>
  <si>
    <t>Törzskönyv</t>
  </si>
  <si>
    <t>Kisz. menny.</t>
  </si>
  <si>
    <t>Kisz. egys.</t>
  </si>
  <si>
    <t>Ható menny.</t>
  </si>
  <si>
    <t>Ható egys.</t>
  </si>
  <si>
    <t>Forgalmazó</t>
  </si>
  <si>
    <t>30mill NE/nap</t>
  </si>
  <si>
    <t>NIVESTIM 48 MILLIÓ EGYSÉG (480 MIKROGRAMM/0,5 ML) OLDATOS INJEKCIÓ/INFÚZIÓ</t>
  </si>
  <si>
    <t>5x0,5ml előretöltött fecskendőben</t>
  </si>
  <si>
    <t>L03AA02</t>
  </si>
  <si>
    <t>filgrastim</t>
  </si>
  <si>
    <t>EU/1/10/631/008</t>
  </si>
  <si>
    <t>adag</t>
  </si>
  <si>
    <t>mcg</t>
  </si>
  <si>
    <t>Aramis Pharma Kft.</t>
  </si>
  <si>
    <t>NIVESTIM 30 MILLIÓ EGYSÉG (300 MIKROGRAMM/0,5 ML) OLDATOS INJEKCIÓ/INFÚZIÓ</t>
  </si>
  <si>
    <t>EU/1/10/631/005</t>
  </si>
  <si>
    <t>ZARZIO 48 MILLIÓ E/0,5 ML OLDATOS INJEKCIÓ VAGY INFÚZIÓ ELŐRETÖLTÖTT FECSKENDŐBEN</t>
  </si>
  <si>
    <t>EU/1/08/495/007</t>
  </si>
  <si>
    <t>Sandoz Hungária Kft.</t>
  </si>
  <si>
    <t>ZARZIO 30 MILLIÓ E/0,5 ML OLDATOS INJEKCIÓ VAGY INFÚZIÓ ELŐRETÖLTÖTT FECSKENDŐBEN</t>
  </si>
  <si>
    <t>EU/1/08/495/003</t>
  </si>
  <si>
    <t>RATIOGRASTIM 48 MILLIÓ NE OLDATOS INJEKCIÓ VAGY INFÚZIÓ</t>
  </si>
  <si>
    <t>1x0,8ml előretöltött fecskendőben biztonsági védőeszközzel</t>
  </si>
  <si>
    <t>EU/1/08/444/011</t>
  </si>
  <si>
    <t>Teva Magyarország Zrt.</t>
  </si>
  <si>
    <t>1x0,8ml előretöltött fecskendőben</t>
  </si>
  <si>
    <t>EU/1/08/444/005</t>
  </si>
  <si>
    <t>RATIOGRASTIM 30 MILLIÓ NE OLDATOS INJEKCIÓ VAGY INFÚZIÓ</t>
  </si>
  <si>
    <t>5x0,5ml előretöltött fecskendőben biztonsági védőeszközzel</t>
  </si>
  <si>
    <t>EU/1/08/444/010</t>
  </si>
  <si>
    <t>EU/1/08/444/002</t>
  </si>
  <si>
    <t>1x0,5ml előretöltött fecskendőben biztonsági védőeszközzel</t>
  </si>
  <si>
    <t>EU/1/08/444/009</t>
  </si>
  <si>
    <t>1x0,5ml előretöltött fecskendőben</t>
  </si>
  <si>
    <t>EU/1/08/444/001</t>
  </si>
  <si>
    <t>5x0,8ml előretöltött fecskendőben biztonsági védőeszközzel</t>
  </si>
  <si>
    <t>EU/1/08/444/012</t>
  </si>
  <si>
    <t>5x0,8ml előretöltött fecskendőben</t>
  </si>
  <si>
    <t>EU/1/08/444/006</t>
  </si>
  <si>
    <t>B03XA (anémia kezelésére szolgáló egyéb készítmények)</t>
  </si>
  <si>
    <t>20e NE/hét</t>
  </si>
  <si>
    <t>EPORATIO 30000 NE/1 ML OLDATOS INJEKCIÓ ELŐRETÖLTÖTT FECSKENDŐBEN</t>
  </si>
  <si>
    <t>4x1ml előretöltött fecskendőben biztonsági védőeszköz nélkül</t>
  </si>
  <si>
    <t>B03XA01</t>
  </si>
  <si>
    <t>eritropoietin</t>
  </si>
  <si>
    <t>EU/1/09/573/025</t>
  </si>
  <si>
    <t>NE</t>
  </si>
  <si>
    <t>30e NE/hét</t>
  </si>
  <si>
    <t>RETACRIT 10000 NE/1,0 ML OLDATOS INJEKCIÓ ELŐRETÖLTÖTT FECSKENDŐBEN</t>
  </si>
  <si>
    <t>6x előretöltött fecskendőben</t>
  </si>
  <si>
    <t>EU/1/07/431/016</t>
  </si>
  <si>
    <t>EPORATIO 20000 NE/1 ML OLDATOS INJEKCIÓ ELŐRETÖLTÖTT FECSKENDŐBEN</t>
  </si>
  <si>
    <t>EU/1/09/573/019</t>
  </si>
  <si>
    <t>EPORATIO 10000 NE/1 ML OLDATOS INJEKCIÓ ELŐRETÖLTÖTT FECSKENDŐBEN</t>
  </si>
  <si>
    <t>6x1ml előretöltött fecskendőben biztonsági védőeszköz nélkül</t>
  </si>
  <si>
    <t>EU/1/09/573/015</t>
  </si>
  <si>
    <t>RETACRIT 30000 NE/0,75 ML OLDATOS INJEKCIÓ ELŐRETÖLTÖTT FECSKENDŐBEN</t>
  </si>
  <si>
    <t>1x előretöltött fecskendőben</t>
  </si>
  <si>
    <t>EU/1/07/431/018</t>
  </si>
  <si>
    <t>RETACRIT 40000 NE/1,0 ML OLDATOS INJEKCIÓ ELŐRETÖLTÖTT FECSKENDŐBEN</t>
  </si>
  <si>
    <t>EU/1/07/431/019</t>
  </si>
  <si>
    <t>RETACRIT 20000 NE/0,5 ML OLDATOS INJEKCIÓ ELŐRETÖLTÖTT FECSKENDŐBEN</t>
  </si>
  <si>
    <t>EU/1/07/431/017</t>
  </si>
  <si>
    <t>BINOCRIT 10000 NE/1,0 ML OLDATOS INJEKCIÓ ELŐRETÖLTÖTT FECSKENDŐBEN</t>
  </si>
  <si>
    <t>6x1,0ml előretöltött fecskendőben</t>
  </si>
  <si>
    <t>EU/1/07/410/016</t>
  </si>
  <si>
    <t>BINOCRIT 40000 NE/1,0 ML OLDATOS INJEKCIÓ ELŐRETÖLTÖTT FECSKENDŐBEN</t>
  </si>
  <si>
    <t>1x1,0ml előretöltött fecskendőben</t>
  </si>
  <si>
    <t>EU/1/07/410/025</t>
  </si>
  <si>
    <t>1 kiszerelési egységben lévő terápiás egységek száma az alkalmazási előiratban rögzített kezdő dózis alapján</t>
  </si>
  <si>
    <t>A csomagolási egységben lévő összes terápiás egységek száma</t>
  </si>
  <si>
    <t>Adott csomagolási egységre vonatkozó terápiás egységár (napi terápiás költség) a Bruttó Fár alapján</t>
  </si>
  <si>
    <t>Terápiás egységár a csoportban lévő legalacsonyabb terápiás egységárú termék terápiás egységárának %-ában</t>
  </si>
  <si>
    <t>Sandoz Hungária Kereskedelmi Kft.</t>
  </si>
  <si>
    <t>EU/1/07/410/051</t>
  </si>
  <si>
    <t>1x1,0ml előretöltött fecskendőben +bizt.tűvédővel</t>
  </si>
  <si>
    <t>EU/1/07/410/049</t>
  </si>
  <si>
    <t>BINOCRIT 30000 NE/0,75 ML OLDATOS INJEKCIÓ ELŐRETÖLTÖTT FECSKENDŐBEN</t>
  </si>
  <si>
    <t>1x0,75ml előretöltött fecskendőben +bizt.tűvédővel</t>
  </si>
  <si>
    <t>EU/1/07/431/024</t>
  </si>
  <si>
    <t>4x előretöltött fecskendőben</t>
  </si>
  <si>
    <t>termelői ár (Ft)</t>
  </si>
  <si>
    <t>bruttó fogyasztói ár (Ft)</t>
  </si>
  <si>
    <t>térítési díj kiemelt támogatás esetén (Ft)</t>
  </si>
  <si>
    <t>kiemelt támogatási összeg (Ft)</t>
  </si>
  <si>
    <t>támogatás-volumen összeg (Ft)</t>
  </si>
  <si>
    <t>Preferált biológiai termék</t>
  </si>
  <si>
    <t>Kiesési korlát feletti árú termék</t>
  </si>
  <si>
    <t>Szín jelzések:</t>
  </si>
  <si>
    <t>TEVA Gyógyszergyár Zrt.</t>
  </si>
  <si>
    <t>EU/1/09/573/016</t>
  </si>
  <si>
    <t>6x1ml előretöltött fecskendőben biztonsági védőeszközzel</t>
  </si>
  <si>
    <t>EU/1/09/573/020</t>
  </si>
  <si>
    <t>4x1ml előretöltött fecskendőben biztonsági védőeszközzel</t>
  </si>
  <si>
    <t>EU/1/09/573/026</t>
  </si>
  <si>
    <t>EU/1/07/410/055</t>
  </si>
  <si>
    <t>4x1,0ml előretöltött fecskendőben +bizt.tűvédővel</t>
  </si>
</sst>
</file>

<file path=xl/styles.xml><?xml version="1.0" encoding="utf-8"?>
<styleSheet xmlns="http://schemas.openxmlformats.org/spreadsheetml/2006/main">
  <numFmts count="5">
    <numFmt numFmtId="43" formatCode="_-* #,##0.00\ _F_t_-;\-* #,##0.00\ _F_t_-;_-* &quot;-&quot;??\ _F_t_-;_-@_-"/>
    <numFmt numFmtId="164" formatCode="0.0%"/>
    <numFmt numFmtId="165" formatCode="0.0"/>
    <numFmt numFmtId="166" formatCode="#,##0.0"/>
    <numFmt numFmtId="167" formatCode="_-* #,##0\ _F_t_-;\-* #,##0\ _F_t_-;_-* &quot;-&quot;??\ _F_t_-;_-@_-"/>
  </numFmts>
  <fonts count="15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14"/>
      <name val="Arial"/>
      <family val="2"/>
      <charset val="238"/>
    </font>
    <font>
      <sz val="10"/>
      <name val="Arial"/>
      <family val="2"/>
      <charset val="238"/>
    </font>
    <font>
      <b/>
      <sz val="10"/>
      <color indexed="10"/>
      <name val="Arial"/>
      <family val="2"/>
      <charset val="238"/>
    </font>
    <font>
      <sz val="8"/>
      <name val="Arial"/>
      <family val="2"/>
      <charset val="238"/>
    </font>
    <font>
      <sz val="10"/>
      <color indexed="14"/>
      <name val="Arial"/>
      <family val="2"/>
      <charset val="238"/>
    </font>
    <font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61"/>
      <name val="Arial"/>
      <family val="2"/>
      <charset val="238"/>
    </font>
    <font>
      <sz val="10"/>
      <color indexed="21"/>
      <name val="Arial"/>
      <family val="2"/>
      <charset val="238"/>
    </font>
    <font>
      <sz val="10"/>
      <color indexed="12"/>
      <name val="Arial"/>
      <family val="2"/>
      <charset val="238"/>
    </font>
    <font>
      <i/>
      <sz val="10"/>
      <color indexed="10"/>
      <name val="Arial"/>
      <family val="2"/>
      <charset val="238"/>
    </font>
    <font>
      <sz val="10"/>
      <name val="Arial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4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6">
    <xf numFmtId="0" fontId="0" fillId="0" borderId="0" xfId="0"/>
    <xf numFmtId="0" fontId="2" fillId="2" borderId="0" xfId="0" applyFont="1" applyFill="1" applyBorder="1" applyAlignment="1">
      <alignment horizontal="left"/>
    </xf>
    <xf numFmtId="1" fontId="2" fillId="2" borderId="0" xfId="0" applyNumberFormat="1" applyFont="1" applyFill="1" applyBorder="1" applyAlignment="1">
      <alignment horizontal="left"/>
    </xf>
    <xf numFmtId="9" fontId="3" fillId="2" borderId="0" xfId="2" applyFont="1" applyFill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right" vertical="center" wrapText="1"/>
    </xf>
    <xf numFmtId="0" fontId="2" fillId="2" borderId="3" xfId="0" applyFont="1" applyFill="1" applyBorder="1" applyAlignment="1">
      <alignment horizontal="center" vertical="center" wrapText="1"/>
    </xf>
    <xf numFmtId="1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4" fillId="2" borderId="0" xfId="0" applyFont="1" applyFill="1" applyAlignment="1">
      <alignment horizontal="right"/>
    </xf>
    <xf numFmtId="0" fontId="4" fillId="2" borderId="0" xfId="0" applyFont="1" applyFill="1" applyBorder="1" applyAlignment="1">
      <alignment horizontal="center"/>
    </xf>
    <xf numFmtId="3" fontId="4" fillId="2" borderId="0" xfId="0" applyNumberFormat="1" applyFont="1" applyFill="1" applyBorder="1" applyAlignment="1">
      <alignment horizontal="left"/>
    </xf>
    <xf numFmtId="1" fontId="2" fillId="3" borderId="0" xfId="0" applyNumberFormat="1" applyFont="1" applyFill="1" applyBorder="1" applyAlignment="1">
      <alignment horizontal="center"/>
    </xf>
    <xf numFmtId="3" fontId="2" fillId="3" borderId="0" xfId="0" applyNumberFormat="1" applyFont="1" applyFill="1" applyBorder="1" applyAlignment="1">
      <alignment horizontal="center"/>
    </xf>
    <xf numFmtId="9" fontId="2" fillId="3" borderId="0" xfId="2" applyNumberFormat="1" applyFont="1" applyFill="1" applyBorder="1" applyAlignment="1">
      <alignment horizontal="center"/>
    </xf>
    <xf numFmtId="3" fontId="2" fillId="3" borderId="0" xfId="2" applyNumberFormat="1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0" xfId="0" applyFont="1" applyFill="1" applyBorder="1"/>
    <xf numFmtId="165" fontId="2" fillId="3" borderId="0" xfId="0" applyNumberFormat="1" applyFont="1" applyFill="1" applyBorder="1" applyAlignment="1">
      <alignment horizontal="center"/>
    </xf>
    <xf numFmtId="0" fontId="2" fillId="3" borderId="0" xfId="0" applyFont="1" applyFill="1" applyBorder="1" applyAlignment="1">
      <alignment horizontal="right"/>
    </xf>
    <xf numFmtId="1" fontId="4" fillId="3" borderId="0" xfId="0" applyNumberFormat="1" applyFont="1" applyFill="1" applyBorder="1" applyAlignment="1">
      <alignment horizontal="center"/>
    </xf>
    <xf numFmtId="3" fontId="4" fillId="3" borderId="0" xfId="0" applyNumberFormat="1" applyFont="1" applyFill="1" applyBorder="1" applyAlignment="1">
      <alignment horizontal="center"/>
    </xf>
    <xf numFmtId="9" fontId="4" fillId="3" borderId="0" xfId="2" applyNumberFormat="1" applyFont="1" applyFill="1" applyBorder="1" applyAlignment="1">
      <alignment horizontal="center"/>
    </xf>
    <xf numFmtId="3" fontId="1" fillId="3" borderId="0" xfId="0" applyNumberFormat="1" applyFont="1" applyFill="1" applyBorder="1" applyAlignment="1">
      <alignment horizontal="center"/>
    </xf>
    <xf numFmtId="3" fontId="4" fillId="3" borderId="0" xfId="2" applyNumberFormat="1" applyFont="1" applyFill="1" applyBorder="1" applyAlignment="1">
      <alignment horizontal="center"/>
    </xf>
    <xf numFmtId="9" fontId="4" fillId="3" borderId="0" xfId="2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4" fillId="3" borderId="0" xfId="0" applyFont="1" applyFill="1" applyBorder="1"/>
    <xf numFmtId="0" fontId="4" fillId="3" borderId="0" xfId="0" applyFont="1" applyFill="1" applyBorder="1" applyAlignment="1">
      <alignment horizontal="right"/>
    </xf>
    <xf numFmtId="165" fontId="4" fillId="3" borderId="0" xfId="0" applyNumberFormat="1" applyFont="1" applyFill="1" applyBorder="1" applyAlignment="1">
      <alignment horizontal="center"/>
    </xf>
    <xf numFmtId="166" fontId="4" fillId="3" borderId="4" xfId="2" applyNumberFormat="1" applyFont="1" applyFill="1" applyBorder="1" applyAlignment="1">
      <alignment horizontal="center"/>
    </xf>
    <xf numFmtId="1" fontId="4" fillId="3" borderId="4" xfId="0" applyNumberFormat="1" applyFont="1" applyFill="1" applyBorder="1" applyAlignment="1">
      <alignment horizontal="center"/>
    </xf>
    <xf numFmtId="0" fontId="2" fillId="3" borderId="0" xfId="0" applyNumberFormat="1" applyFont="1" applyFill="1" applyBorder="1" applyAlignment="1">
      <alignment horizontal="center"/>
    </xf>
    <xf numFmtId="0" fontId="4" fillId="3" borderId="0" xfId="0" applyNumberFormat="1" applyFont="1" applyFill="1" applyBorder="1" applyAlignment="1">
      <alignment horizontal="center"/>
    </xf>
    <xf numFmtId="165" fontId="4" fillId="4" borderId="4" xfId="0" applyNumberFormat="1" applyFont="1" applyFill="1" applyBorder="1" applyAlignment="1">
      <alignment horizontal="center"/>
    </xf>
    <xf numFmtId="1" fontId="4" fillId="4" borderId="0" xfId="0" applyNumberFormat="1" applyFont="1" applyFill="1" applyBorder="1" applyAlignment="1">
      <alignment horizontal="center"/>
    </xf>
    <xf numFmtId="3" fontId="4" fillId="4" borderId="0" xfId="0" applyNumberFormat="1" applyFont="1" applyFill="1" applyBorder="1" applyAlignment="1">
      <alignment horizontal="center"/>
    </xf>
    <xf numFmtId="9" fontId="4" fillId="4" borderId="0" xfId="2" applyNumberFormat="1" applyFont="1" applyFill="1" applyBorder="1" applyAlignment="1">
      <alignment horizontal="center"/>
    </xf>
    <xf numFmtId="3" fontId="4" fillId="4" borderId="0" xfId="2" applyNumberFormat="1" applyFont="1" applyFill="1" applyBorder="1" applyAlignment="1">
      <alignment horizontal="center"/>
    </xf>
    <xf numFmtId="167" fontId="4" fillId="4" borderId="0" xfId="1" applyNumberFormat="1" applyFont="1" applyFill="1" applyBorder="1" applyAlignment="1">
      <alignment horizontal="center"/>
    </xf>
    <xf numFmtId="0" fontId="4" fillId="4" borderId="0" xfId="0" applyFont="1" applyFill="1" applyBorder="1" applyAlignment="1">
      <alignment horizontal="center"/>
    </xf>
    <xf numFmtId="0" fontId="4" fillId="4" borderId="0" xfId="0" applyFont="1" applyFill="1" applyBorder="1"/>
    <xf numFmtId="165" fontId="4" fillId="4" borderId="0" xfId="0" applyNumberFormat="1" applyFont="1" applyFill="1" applyBorder="1" applyAlignment="1">
      <alignment horizontal="center"/>
    </xf>
    <xf numFmtId="0" fontId="4" fillId="4" borderId="0" xfId="0" applyFont="1" applyFill="1" applyBorder="1" applyAlignment="1">
      <alignment horizontal="right"/>
    </xf>
    <xf numFmtId="0" fontId="2" fillId="4" borderId="0" xfId="0" applyFont="1" applyFill="1" applyBorder="1"/>
    <xf numFmtId="2" fontId="2" fillId="4" borderId="0" xfId="0" applyNumberFormat="1" applyFont="1" applyFill="1" applyBorder="1"/>
    <xf numFmtId="2" fontId="4" fillId="4" borderId="0" xfId="0" applyNumberFormat="1" applyFont="1" applyFill="1" applyBorder="1"/>
    <xf numFmtId="1" fontId="4" fillId="4" borderId="4" xfId="0" applyNumberFormat="1" applyFont="1" applyFill="1" applyBorder="1" applyAlignment="1">
      <alignment horizontal="center"/>
    </xf>
    <xf numFmtId="165" fontId="4" fillId="4" borderId="0" xfId="0" applyNumberFormat="1" applyFont="1" applyFill="1" applyBorder="1"/>
    <xf numFmtId="1" fontId="4" fillId="4" borderId="6" xfId="0" applyNumberFormat="1" applyFont="1" applyFill="1" applyBorder="1" applyAlignment="1">
      <alignment horizontal="center"/>
    </xf>
    <xf numFmtId="1" fontId="4" fillId="4" borderId="7" xfId="0" applyNumberFormat="1" applyFont="1" applyFill="1" applyBorder="1" applyAlignment="1">
      <alignment horizontal="center"/>
    </xf>
    <xf numFmtId="3" fontId="4" fillId="4" borderId="7" xfId="0" applyNumberFormat="1" applyFont="1" applyFill="1" applyBorder="1" applyAlignment="1">
      <alignment horizontal="center"/>
    </xf>
    <xf numFmtId="3" fontId="4" fillId="4" borderId="7" xfId="2" applyNumberFormat="1" applyFont="1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0" fontId="4" fillId="4" borderId="7" xfId="0" applyFont="1" applyFill="1" applyBorder="1"/>
    <xf numFmtId="165" fontId="4" fillId="4" borderId="7" xfId="0" applyNumberFormat="1" applyFont="1" applyFill="1" applyBorder="1" applyAlignment="1">
      <alignment horizontal="center"/>
    </xf>
    <xf numFmtId="0" fontId="4" fillId="4" borderId="7" xfId="0" applyFont="1" applyFill="1" applyBorder="1" applyAlignment="1">
      <alignment horizontal="right"/>
    </xf>
    <xf numFmtId="0" fontId="2" fillId="4" borderId="4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164" fontId="5" fillId="4" borderId="0" xfId="2" applyNumberFormat="1" applyFont="1" applyFill="1" applyBorder="1" applyAlignment="1">
      <alignment horizontal="center"/>
    </xf>
    <xf numFmtId="3" fontId="2" fillId="4" borderId="0" xfId="0" applyNumberFormat="1" applyFont="1" applyFill="1" applyBorder="1" applyAlignment="1">
      <alignment horizontal="center"/>
    </xf>
    <xf numFmtId="0" fontId="2" fillId="4" borderId="0" xfId="0" applyFont="1" applyFill="1" applyBorder="1" applyAlignment="1">
      <alignment horizontal="right"/>
    </xf>
    <xf numFmtId="0" fontId="2" fillId="4" borderId="5" xfId="0" applyFont="1" applyFill="1" applyBorder="1" applyAlignment="1">
      <alignment horizontal="center"/>
    </xf>
    <xf numFmtId="1" fontId="4" fillId="4" borderId="0" xfId="0" applyNumberFormat="1" applyFont="1" applyFill="1" applyAlignment="1">
      <alignment horizontal="center"/>
    </xf>
    <xf numFmtId="3" fontId="4" fillId="4" borderId="0" xfId="0" applyNumberFormat="1" applyFont="1" applyFill="1" applyAlignment="1">
      <alignment horizontal="center"/>
    </xf>
    <xf numFmtId="9" fontId="4" fillId="4" borderId="0" xfId="2" applyFont="1" applyFill="1" applyAlignment="1">
      <alignment horizontal="center"/>
    </xf>
    <xf numFmtId="3" fontId="4" fillId="4" borderId="0" xfId="0" applyNumberFormat="1" applyFont="1" applyFill="1"/>
    <xf numFmtId="0" fontId="4" fillId="4" borderId="0" xfId="0" applyFont="1" applyFill="1" applyAlignment="1">
      <alignment horizontal="center"/>
    </xf>
    <xf numFmtId="0" fontId="4" fillId="4" borderId="0" xfId="0" applyFont="1" applyFill="1"/>
    <xf numFmtId="165" fontId="4" fillId="4" borderId="0" xfId="0" applyNumberFormat="1" applyFont="1" applyFill="1" applyAlignment="1">
      <alignment horizontal="center"/>
    </xf>
    <xf numFmtId="0" fontId="4" fillId="4" borderId="0" xfId="0" applyFont="1" applyFill="1" applyAlignment="1">
      <alignment horizontal="right"/>
    </xf>
    <xf numFmtId="0" fontId="5" fillId="4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left"/>
    </xf>
    <xf numFmtId="0" fontId="5" fillId="6" borderId="0" xfId="0" applyFont="1" applyFill="1" applyBorder="1" applyAlignment="1">
      <alignment horizontal="left"/>
    </xf>
    <xf numFmtId="3" fontId="4" fillId="6" borderId="0" xfId="0" applyNumberFormat="1" applyFont="1" applyFill="1" applyAlignment="1">
      <alignment horizontal="center"/>
    </xf>
    <xf numFmtId="1" fontId="1" fillId="4" borderId="0" xfId="0" applyNumberFormat="1" applyFont="1" applyFill="1" applyAlignment="1">
      <alignment horizontal="left"/>
    </xf>
    <xf numFmtId="0" fontId="5" fillId="4" borderId="0" xfId="0" applyFont="1" applyFill="1" applyBorder="1" applyAlignment="1"/>
    <xf numFmtId="0" fontId="5" fillId="4" borderId="0" xfId="0" applyFont="1" applyFill="1" applyBorder="1" applyAlignment="1">
      <alignment horizontal="center"/>
    </xf>
    <xf numFmtId="1" fontId="1" fillId="5" borderId="0" xfId="0" applyNumberFormat="1" applyFont="1" applyFill="1" applyAlignment="1">
      <alignment horizontal="left"/>
    </xf>
    <xf numFmtId="0" fontId="2" fillId="6" borderId="0" xfId="0" applyFont="1" applyFill="1" applyBorder="1" applyAlignment="1"/>
    <xf numFmtId="0" fontId="5" fillId="6" borderId="0" xfId="0" applyFont="1" applyFill="1" applyBorder="1" applyAlignment="1"/>
    <xf numFmtId="0" fontId="4" fillId="4" borderId="0" xfId="0" applyFont="1" applyFill="1" applyAlignment="1"/>
    <xf numFmtId="0" fontId="4" fillId="4" borderId="0" xfId="0" applyFont="1" applyFill="1" applyBorder="1" applyAlignment="1"/>
    <xf numFmtId="3" fontId="7" fillId="4" borderId="0" xfId="0" applyNumberFormat="1" applyFont="1" applyFill="1" applyBorder="1" applyAlignment="1">
      <alignment horizontal="center"/>
    </xf>
    <xf numFmtId="9" fontId="8" fillId="4" borderId="0" xfId="2" applyFont="1" applyFill="1" applyBorder="1" applyAlignment="1">
      <alignment horizontal="center"/>
    </xf>
    <xf numFmtId="0" fontId="7" fillId="4" borderId="0" xfId="0" applyFont="1" applyFill="1" applyBorder="1" applyAlignment="1"/>
    <xf numFmtId="3" fontId="4" fillId="4" borderId="0" xfId="0" applyNumberFormat="1" applyFont="1" applyFill="1" applyAlignment="1">
      <alignment horizontal="right"/>
    </xf>
    <xf numFmtId="3" fontId="4" fillId="4" borderId="0" xfId="0" applyNumberFormat="1" applyFont="1" applyFill="1" applyBorder="1" applyAlignment="1">
      <alignment horizontal="right"/>
    </xf>
    <xf numFmtId="3" fontId="9" fillId="4" borderId="0" xfId="0" applyNumberFormat="1" applyFont="1" applyFill="1" applyBorder="1" applyAlignment="1">
      <alignment horizontal="center"/>
    </xf>
    <xf numFmtId="0" fontId="9" fillId="4" borderId="0" xfId="0" applyFont="1" applyFill="1" applyBorder="1" applyAlignment="1"/>
    <xf numFmtId="9" fontId="13" fillId="4" borderId="0" xfId="2" applyFont="1" applyFill="1" applyBorder="1" applyAlignment="1">
      <alignment horizontal="center"/>
    </xf>
    <xf numFmtId="0" fontId="10" fillId="4" borderId="0" xfId="0" applyFont="1" applyFill="1" applyBorder="1" applyAlignment="1"/>
    <xf numFmtId="3" fontId="10" fillId="4" borderId="0" xfId="0" applyNumberFormat="1" applyFont="1" applyFill="1" applyBorder="1" applyAlignment="1">
      <alignment horizontal="center"/>
    </xf>
    <xf numFmtId="0" fontId="10" fillId="4" borderId="0" xfId="0" applyFont="1" applyFill="1" applyBorder="1"/>
    <xf numFmtId="0" fontId="7" fillId="4" borderId="0" xfId="0" applyFont="1" applyFill="1" applyBorder="1"/>
    <xf numFmtId="3" fontId="11" fillId="4" borderId="0" xfId="0" applyNumberFormat="1" applyFont="1" applyFill="1" applyBorder="1" applyAlignment="1">
      <alignment horizontal="center"/>
    </xf>
    <xf numFmtId="0" fontId="11" fillId="4" borderId="0" xfId="0" applyFont="1" applyFill="1" applyBorder="1"/>
    <xf numFmtId="3" fontId="12" fillId="4" borderId="0" xfId="0" applyNumberFormat="1" applyFont="1" applyFill="1" applyBorder="1" applyAlignment="1">
      <alignment horizontal="center"/>
    </xf>
    <xf numFmtId="0" fontId="12" fillId="4" borderId="0" xfId="0" applyFont="1" applyFill="1" applyBorder="1"/>
    <xf numFmtId="0" fontId="9" fillId="4" borderId="0" xfId="0" applyFont="1" applyFill="1" applyBorder="1"/>
    <xf numFmtId="0" fontId="2" fillId="4" borderId="0" xfId="0" applyFont="1" applyFill="1" applyBorder="1" applyAlignment="1">
      <alignment vertical="center" wrapText="1"/>
    </xf>
    <xf numFmtId="3" fontId="4" fillId="5" borderId="0" xfId="0" applyNumberFormat="1" applyFont="1" applyFill="1" applyAlignment="1">
      <alignment horizontal="center"/>
    </xf>
    <xf numFmtId="9" fontId="5" fillId="4" borderId="0" xfId="2" applyNumberFormat="1" applyFont="1" applyFill="1" applyBorder="1" applyAlignment="1">
      <alignment horizontal="center"/>
    </xf>
    <xf numFmtId="167" fontId="14" fillId="4" borderId="0" xfId="1" applyNumberFormat="1" applyFont="1" applyFill="1" applyBorder="1"/>
    <xf numFmtId="1" fontId="1" fillId="3" borderId="0" xfId="0" applyNumberFormat="1" applyFont="1" applyFill="1" applyBorder="1" applyAlignment="1">
      <alignment horizontal="center"/>
    </xf>
    <xf numFmtId="0" fontId="2" fillId="3" borderId="5" xfId="0" applyFont="1" applyFill="1" applyBorder="1" applyAlignment="1">
      <alignment horizontal="left"/>
    </xf>
    <xf numFmtId="0" fontId="4" fillId="3" borderId="5" xfId="0" applyFont="1" applyFill="1" applyBorder="1" applyAlignment="1">
      <alignment horizontal="left"/>
    </xf>
    <xf numFmtId="0" fontId="4" fillId="4" borderId="5" xfId="0" applyFont="1" applyFill="1" applyBorder="1" applyAlignment="1">
      <alignment horizontal="left"/>
    </xf>
    <xf numFmtId="0" fontId="4" fillId="4" borderId="8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/>
    </xf>
    <xf numFmtId="9" fontId="1" fillId="3" borderId="0" xfId="2" applyNumberFormat="1" applyFont="1" applyFill="1" applyBorder="1" applyAlignment="1">
      <alignment horizontal="center"/>
    </xf>
    <xf numFmtId="9" fontId="1" fillId="4" borderId="0" xfId="2" applyNumberFormat="1" applyFont="1" applyFill="1" applyBorder="1" applyAlignment="1">
      <alignment horizontal="center"/>
    </xf>
    <xf numFmtId="167" fontId="2" fillId="3" borderId="0" xfId="1" applyNumberFormat="1" applyFont="1" applyFill="1" applyBorder="1" applyAlignment="1">
      <alignment horizontal="center"/>
    </xf>
    <xf numFmtId="167" fontId="1" fillId="3" borderId="0" xfId="1" applyNumberFormat="1" applyFont="1" applyFill="1" applyBorder="1" applyAlignment="1">
      <alignment horizontal="center"/>
    </xf>
    <xf numFmtId="167" fontId="1" fillId="4" borderId="0" xfId="1" applyNumberFormat="1" applyFont="1" applyFill="1" applyBorder="1" applyAlignment="1">
      <alignment horizontal="center"/>
    </xf>
    <xf numFmtId="167" fontId="4" fillId="3" borderId="0" xfId="1" applyNumberFormat="1" applyFont="1" applyFill="1" applyBorder="1" applyAlignment="1">
      <alignment horizontal="center"/>
    </xf>
    <xf numFmtId="165" fontId="4" fillId="4" borderId="6" xfId="0" applyNumberFormat="1" applyFont="1" applyFill="1" applyBorder="1" applyAlignment="1">
      <alignment horizontal="center"/>
    </xf>
    <xf numFmtId="9" fontId="4" fillId="4" borderId="7" xfId="2" applyNumberFormat="1" applyFont="1" applyFill="1" applyBorder="1" applyAlignment="1">
      <alignment horizontal="center"/>
    </xf>
    <xf numFmtId="167" fontId="14" fillId="4" borderId="7" xfId="1" applyNumberFormat="1" applyFont="1" applyFill="1" applyBorder="1"/>
    <xf numFmtId="9" fontId="1" fillId="4" borderId="7" xfId="2" applyNumberFormat="1" applyFont="1" applyFill="1" applyBorder="1" applyAlignment="1">
      <alignment horizontal="center"/>
    </xf>
    <xf numFmtId="167" fontId="1" fillId="4" borderId="7" xfId="1" applyNumberFormat="1" applyFont="1" applyFill="1" applyBorder="1" applyAlignment="1">
      <alignment horizontal="center"/>
    </xf>
    <xf numFmtId="167" fontId="4" fillId="4" borderId="7" xfId="1" applyNumberFormat="1" applyFont="1" applyFill="1" applyBorder="1" applyAlignment="1">
      <alignment horizontal="center"/>
    </xf>
    <xf numFmtId="3" fontId="4" fillId="2" borderId="0" xfId="0" applyNumberFormat="1" applyFont="1" applyFill="1" applyBorder="1" applyAlignment="1">
      <alignment horizontal="left"/>
    </xf>
    <xf numFmtId="166" fontId="2" fillId="3" borderId="4" xfId="2" applyNumberFormat="1" applyFont="1" applyFill="1" applyBorder="1" applyAlignment="1">
      <alignment horizontal="center"/>
    </xf>
  </cellXfs>
  <cellStyles count="3">
    <cellStyle name="Ezres" xfId="1" builtinId="3"/>
    <cellStyle name="Normál" xfId="0" builtinId="0"/>
    <cellStyle name="Százalék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pageSetUpPr fitToPage="1"/>
  </sheetPr>
  <dimension ref="A1:Z82"/>
  <sheetViews>
    <sheetView tabSelected="1" zoomScale="80" zoomScaleNormal="80" workbookViewId="0"/>
  </sheetViews>
  <sheetFormatPr defaultRowHeight="12.75"/>
  <cols>
    <col min="1" max="1" width="14" style="70" customWidth="1"/>
    <col min="2" max="2" width="17.7109375" style="70" customWidth="1"/>
    <col min="3" max="3" width="13.140625" style="70" bestFit="1" customWidth="1"/>
    <col min="4" max="4" width="11.28515625" style="70" customWidth="1"/>
    <col min="5" max="6" width="14.85546875" style="69" bestFit="1" customWidth="1"/>
    <col min="7" max="7" width="12.85546875" style="69" customWidth="1"/>
    <col min="8" max="8" width="12.28515625" style="70" customWidth="1"/>
    <col min="9" max="9" width="12.85546875" style="70" customWidth="1"/>
    <col min="10" max="10" width="13.42578125" style="70" bestFit="1" customWidth="1"/>
    <col min="11" max="11" width="14.85546875" style="70" customWidth="1"/>
    <col min="12" max="12" width="16.7109375" style="70" bestFit="1" customWidth="1"/>
    <col min="13" max="13" width="49.28515625" style="70" customWidth="1"/>
    <col min="14" max="14" width="35.28515625" style="70" customWidth="1"/>
    <col min="15" max="15" width="16.7109375" style="70" customWidth="1"/>
    <col min="16" max="16" width="13.140625" style="70" customWidth="1"/>
    <col min="17" max="17" width="13.7109375" style="70" bestFit="1" customWidth="1"/>
    <col min="18" max="19" width="15" style="70" bestFit="1" customWidth="1"/>
    <col min="20" max="20" width="21.85546875" style="70" bestFit="1" customWidth="1"/>
    <col min="21" max="21" width="28.42578125" style="70" customWidth="1"/>
    <col min="22" max="22" width="10.140625" style="72" bestFit="1" customWidth="1"/>
    <col min="23" max="23" width="32.7109375" style="70" bestFit="1" customWidth="1"/>
    <col min="24" max="24" width="22.5703125" style="45" bestFit="1" customWidth="1"/>
    <col min="25" max="25" width="15.140625" style="43" bestFit="1" customWidth="1"/>
    <col min="26" max="26" width="13.7109375" style="42" bestFit="1" customWidth="1"/>
    <col min="27" max="27" width="13.85546875" style="43" bestFit="1" customWidth="1"/>
    <col min="28" max="28" width="12.28515625" style="43" bestFit="1" customWidth="1"/>
    <col min="29" max="29" width="14.140625" style="43" bestFit="1" customWidth="1"/>
    <col min="30" max="30" width="12.5703125" style="43" bestFit="1" customWidth="1"/>
    <col min="31" max="31" width="15.5703125" style="43" bestFit="1" customWidth="1"/>
    <col min="32" max="32" width="5.5703125" style="43" bestFit="1" customWidth="1"/>
    <col min="33" max="33" width="15.140625" style="43" bestFit="1" customWidth="1"/>
    <col min="34" max="34" width="13.7109375" style="43" bestFit="1" customWidth="1"/>
    <col min="35" max="35" width="10.85546875" style="43" bestFit="1" customWidth="1"/>
    <col min="36" max="36" width="12.42578125" style="43" bestFit="1" customWidth="1"/>
    <col min="37" max="38" width="10.7109375" style="43" bestFit="1" customWidth="1"/>
    <col min="39" max="39" width="10.5703125" style="43" bestFit="1" customWidth="1"/>
    <col min="40" max="40" width="9" style="43" bestFit="1" customWidth="1"/>
    <col min="41" max="41" width="10" style="43" bestFit="1" customWidth="1"/>
    <col min="42" max="46" width="10.42578125" style="43" bestFit="1" customWidth="1"/>
    <col min="47" max="47" width="12.42578125" style="43" bestFit="1" customWidth="1"/>
    <col min="48" max="48" width="12.5703125" style="43" bestFit="1" customWidth="1"/>
    <col min="49" max="49" width="11.5703125" style="43" bestFit="1" customWidth="1"/>
    <col min="50" max="51" width="13.5703125" style="43" bestFit="1" customWidth="1"/>
    <col min="52" max="52" width="17" style="43" bestFit="1" customWidth="1"/>
    <col min="53" max="54" width="10" style="43" bestFit="1" customWidth="1"/>
    <col min="55" max="55" width="15.85546875" style="43" bestFit="1" customWidth="1"/>
    <col min="56" max="56" width="9.140625" style="43"/>
    <col min="57" max="57" width="15.28515625" style="43" bestFit="1" customWidth="1"/>
    <col min="58" max="58" width="17.5703125" style="43" bestFit="1" customWidth="1"/>
    <col min="59" max="59" width="18.7109375" style="43" bestFit="1" customWidth="1"/>
    <col min="60" max="60" width="12.140625" style="43" bestFit="1" customWidth="1"/>
    <col min="61" max="61" width="15.42578125" style="43" bestFit="1" customWidth="1"/>
    <col min="62" max="62" width="11.140625" style="43" bestFit="1" customWidth="1"/>
    <col min="63" max="64" width="13.140625" style="43" bestFit="1" customWidth="1"/>
    <col min="65" max="65" width="16.5703125" style="43" bestFit="1" customWidth="1"/>
    <col min="66" max="67" width="11" style="43" bestFit="1" customWidth="1"/>
    <col min="68" max="68" width="15.42578125" style="43" bestFit="1" customWidth="1"/>
    <col min="69" max="69" width="12" style="43" bestFit="1" customWidth="1"/>
    <col min="70" max="70" width="17.28515625" style="43" bestFit="1" customWidth="1"/>
    <col min="71" max="71" width="11.7109375" style="43" bestFit="1" customWidth="1"/>
    <col min="72" max="72" width="15" style="43" bestFit="1" customWidth="1"/>
    <col min="73" max="73" width="13.140625" style="43" bestFit="1" customWidth="1"/>
    <col min="74" max="75" width="15" style="43" bestFit="1" customWidth="1"/>
    <col min="76" max="76" width="18.5703125" style="43" bestFit="1" customWidth="1"/>
    <col min="77" max="78" width="14.5703125" style="43" bestFit="1" customWidth="1"/>
    <col min="79" max="79" width="17.42578125" style="43" bestFit="1" customWidth="1"/>
    <col min="80" max="80" width="12" style="43" bestFit="1" customWidth="1"/>
    <col min="81" max="81" width="19.140625" style="43" bestFit="1" customWidth="1"/>
    <col min="82" max="82" width="13.7109375" style="43" bestFit="1" customWidth="1"/>
    <col min="83" max="83" width="16.85546875" style="43" bestFit="1" customWidth="1"/>
    <col min="84" max="84" width="17.28515625" style="43" bestFit="1" customWidth="1"/>
    <col min="85" max="85" width="14.28515625" style="43" bestFit="1" customWidth="1"/>
    <col min="86" max="86" width="8.140625" style="43" bestFit="1" customWidth="1"/>
    <col min="87" max="87" width="8.7109375" style="43" bestFit="1" customWidth="1"/>
    <col min="88" max="88" width="10.28515625" style="43" bestFit="1" customWidth="1"/>
    <col min="89" max="89" width="31.7109375" style="43" bestFit="1" customWidth="1"/>
    <col min="90" max="90" width="16.140625" style="43" bestFit="1" customWidth="1"/>
    <col min="91" max="91" width="34.85546875" style="43" bestFit="1" customWidth="1"/>
    <col min="92" max="92" width="16.85546875" style="43" bestFit="1" customWidth="1"/>
    <col min="93" max="93" width="12.42578125" style="43" bestFit="1" customWidth="1"/>
    <col min="94" max="94" width="11.42578125" style="43" bestFit="1" customWidth="1"/>
    <col min="95" max="95" width="18.5703125" style="43" bestFit="1" customWidth="1"/>
    <col min="96" max="96" width="11.28515625" style="43" bestFit="1" customWidth="1"/>
    <col min="97" max="97" width="16.7109375" style="43" bestFit="1" customWidth="1"/>
    <col min="98" max="98" width="10.42578125" style="43" bestFit="1" customWidth="1"/>
    <col min="99" max="16384" width="9.140625" style="43"/>
  </cols>
  <sheetData>
    <row r="1" spans="1:26">
      <c r="A1" s="1" t="s">
        <v>0</v>
      </c>
      <c r="B1" s="2" t="s">
        <v>1</v>
      </c>
      <c r="C1" s="124" t="s">
        <v>84</v>
      </c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9"/>
      <c r="S1" s="10"/>
      <c r="T1" s="10"/>
      <c r="U1" s="10"/>
      <c r="V1" s="11"/>
      <c r="W1" s="10"/>
    </row>
    <row r="2" spans="1:26">
      <c r="A2" s="12"/>
      <c r="B2" s="2" t="s">
        <v>3</v>
      </c>
      <c r="C2" s="124" t="s">
        <v>85</v>
      </c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9"/>
      <c r="S2" s="10"/>
      <c r="T2" s="10"/>
      <c r="U2" s="10"/>
      <c r="V2" s="11"/>
      <c r="W2" s="10"/>
    </row>
    <row r="3" spans="1:26">
      <c r="A3" s="12"/>
      <c r="B3" s="2" t="s">
        <v>5</v>
      </c>
      <c r="C3" s="124" t="s">
        <v>86</v>
      </c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9"/>
      <c r="S3" s="10"/>
      <c r="T3" s="10"/>
      <c r="U3" s="10"/>
      <c r="V3" s="11"/>
      <c r="W3" s="10"/>
    </row>
    <row r="4" spans="1:26">
      <c r="A4" s="12"/>
      <c r="B4" s="2" t="s">
        <v>6</v>
      </c>
      <c r="C4" s="124" t="s">
        <v>87</v>
      </c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9"/>
      <c r="S4" s="10"/>
      <c r="T4" s="10"/>
      <c r="U4" s="10"/>
      <c r="V4" s="11"/>
      <c r="W4" s="10"/>
    </row>
    <row r="5" spans="1:26">
      <c r="A5" s="1" t="s">
        <v>103</v>
      </c>
      <c r="B5" s="19" t="s">
        <v>101</v>
      </c>
      <c r="C5" s="19"/>
      <c r="D5" s="13"/>
      <c r="E5" s="13"/>
      <c r="F5" s="13"/>
      <c r="G5" s="13"/>
      <c r="H5" s="3"/>
      <c r="I5" s="13"/>
      <c r="J5" s="13"/>
      <c r="K5" s="13"/>
      <c r="L5" s="13"/>
      <c r="M5" s="13"/>
      <c r="N5" s="13"/>
      <c r="O5" s="13"/>
      <c r="P5" s="13"/>
      <c r="Q5" s="13"/>
      <c r="R5" s="9"/>
      <c r="S5" s="10"/>
      <c r="T5" s="10"/>
      <c r="U5" s="10"/>
      <c r="V5" s="11"/>
      <c r="W5" s="10"/>
    </row>
    <row r="6" spans="1:26">
      <c r="A6" s="65"/>
      <c r="B6" s="80" t="s">
        <v>102</v>
      </c>
      <c r="C6" s="103"/>
      <c r="D6" s="67"/>
      <c r="E6" s="67"/>
      <c r="F6" s="67"/>
      <c r="G6" s="67"/>
      <c r="H6" s="67"/>
      <c r="I6" s="67"/>
      <c r="J6" s="67"/>
      <c r="L6" s="67"/>
      <c r="M6" s="67"/>
      <c r="N6" s="67"/>
      <c r="O6" s="69"/>
      <c r="R6" s="65"/>
    </row>
    <row r="7" spans="1:26">
      <c r="A7" s="65"/>
      <c r="B7" s="77"/>
      <c r="C7" s="66"/>
      <c r="D7" s="67"/>
      <c r="E7" s="67"/>
      <c r="F7" s="67"/>
      <c r="G7" s="67"/>
      <c r="H7" s="67"/>
      <c r="I7" s="67"/>
      <c r="J7" s="67"/>
      <c r="L7" s="67"/>
      <c r="M7" s="67"/>
      <c r="N7" s="67"/>
      <c r="O7" s="69"/>
      <c r="R7" s="65"/>
    </row>
    <row r="8" spans="1:26" ht="13.5" thickBot="1">
      <c r="A8" s="81" t="s">
        <v>2</v>
      </c>
      <c r="B8" s="82"/>
      <c r="C8" s="82"/>
      <c r="D8" s="78"/>
      <c r="E8" s="79"/>
      <c r="F8" s="79"/>
      <c r="G8" s="79"/>
      <c r="H8" s="78"/>
      <c r="I8" s="78"/>
      <c r="J8" s="78"/>
      <c r="K8" s="78"/>
      <c r="L8" s="78"/>
      <c r="M8" s="78"/>
      <c r="N8" s="78"/>
      <c r="O8" s="78"/>
      <c r="P8" s="78"/>
      <c r="Q8" s="78"/>
      <c r="R8" s="65"/>
    </row>
    <row r="9" spans="1:26" ht="51.75" customHeight="1">
      <c r="A9" s="4" t="s">
        <v>3</v>
      </c>
      <c r="B9" s="5" t="s">
        <v>4</v>
      </c>
      <c r="C9" s="5" t="s">
        <v>5</v>
      </c>
      <c r="D9" s="5" t="s">
        <v>6</v>
      </c>
      <c r="E9" s="5" t="s">
        <v>96</v>
      </c>
      <c r="F9" s="5" t="s">
        <v>97</v>
      </c>
      <c r="G9" s="5" t="s">
        <v>98</v>
      </c>
      <c r="H9" s="5" t="s">
        <v>99</v>
      </c>
      <c r="I9" s="5" t="s">
        <v>100</v>
      </c>
      <c r="J9" s="5" t="s">
        <v>7</v>
      </c>
      <c r="K9" s="5" t="s">
        <v>8</v>
      </c>
      <c r="L9" s="5" t="s">
        <v>9</v>
      </c>
      <c r="M9" s="5" t="s">
        <v>10</v>
      </c>
      <c r="N9" s="5" t="s">
        <v>11</v>
      </c>
      <c r="O9" s="5" t="s">
        <v>1</v>
      </c>
      <c r="P9" s="6" t="s">
        <v>12</v>
      </c>
      <c r="Q9" s="6" t="s">
        <v>13</v>
      </c>
      <c r="R9" s="6" t="s">
        <v>14</v>
      </c>
      <c r="S9" s="7" t="s">
        <v>15</v>
      </c>
      <c r="T9" s="6" t="s">
        <v>16</v>
      </c>
      <c r="U9" s="7" t="s">
        <v>17</v>
      </c>
      <c r="V9" s="6" t="s">
        <v>18</v>
      </c>
      <c r="W9" s="8" t="s">
        <v>19</v>
      </c>
      <c r="X9" s="102"/>
      <c r="Y9" s="102"/>
      <c r="Z9" s="102"/>
    </row>
    <row r="10" spans="1:26">
      <c r="A10" s="59"/>
      <c r="B10" s="60"/>
      <c r="C10" s="60"/>
      <c r="D10" s="61"/>
      <c r="E10" s="62"/>
      <c r="F10" s="62"/>
      <c r="G10" s="60"/>
      <c r="H10" s="60"/>
      <c r="I10" s="60"/>
      <c r="J10" s="60"/>
      <c r="K10" s="60"/>
      <c r="L10" s="60"/>
      <c r="M10" s="46"/>
      <c r="N10" s="46"/>
      <c r="O10" s="60"/>
      <c r="P10" s="46"/>
      <c r="Q10" s="46"/>
      <c r="R10" s="46"/>
      <c r="S10" s="63"/>
      <c r="T10" s="46"/>
      <c r="U10" s="63"/>
      <c r="V10" s="46"/>
      <c r="W10" s="64"/>
      <c r="X10" s="46"/>
      <c r="Y10" s="46"/>
      <c r="Z10" s="46"/>
    </row>
    <row r="11" spans="1:26" s="46" customFormat="1">
      <c r="A11" s="125">
        <f t="shared" ref="A11:A22" si="0">S11*O11</f>
        <v>8</v>
      </c>
      <c r="B11" s="14" t="s">
        <v>20</v>
      </c>
      <c r="C11" s="15">
        <f t="shared" ref="C11:C22" si="1">F11/A11</f>
        <v>6978.375</v>
      </c>
      <c r="D11" s="16">
        <f t="shared" ref="D11:D22" si="2">C11/$C$11</f>
        <v>1</v>
      </c>
      <c r="E11" s="15">
        <v>49980</v>
      </c>
      <c r="F11" s="15">
        <v>55827</v>
      </c>
      <c r="G11" s="17">
        <f>IF(A11*30&gt;300,A11*30,300)</f>
        <v>300</v>
      </c>
      <c r="H11" s="17">
        <f t="shared" ref="H11:H22" si="3">F11-G11</f>
        <v>55527</v>
      </c>
      <c r="I11" s="17"/>
      <c r="J11" s="17"/>
      <c r="K11" s="17"/>
      <c r="L11" s="18">
        <v>210510863</v>
      </c>
      <c r="M11" s="19" t="s">
        <v>21</v>
      </c>
      <c r="N11" s="19" t="s">
        <v>22</v>
      </c>
      <c r="O11" s="20">
        <v>1.6</v>
      </c>
      <c r="P11" s="19" t="s">
        <v>23</v>
      </c>
      <c r="Q11" s="19" t="s">
        <v>24</v>
      </c>
      <c r="R11" s="19" t="s">
        <v>25</v>
      </c>
      <c r="S11" s="21">
        <v>5</v>
      </c>
      <c r="T11" s="19" t="s">
        <v>26</v>
      </c>
      <c r="U11" s="21">
        <v>480</v>
      </c>
      <c r="V11" s="19" t="s">
        <v>27</v>
      </c>
      <c r="W11" s="107" t="s">
        <v>28</v>
      </c>
      <c r="X11" s="43"/>
      <c r="Y11" s="47"/>
      <c r="Z11" s="47"/>
    </row>
    <row r="12" spans="1:26">
      <c r="A12" s="32">
        <f t="shared" si="0"/>
        <v>5</v>
      </c>
      <c r="B12" s="22" t="s">
        <v>20</v>
      </c>
      <c r="C12" s="23">
        <f t="shared" si="1"/>
        <v>7015.2</v>
      </c>
      <c r="D12" s="24">
        <f t="shared" si="2"/>
        <v>1.0052770164973936</v>
      </c>
      <c r="E12" s="25">
        <v>31050</v>
      </c>
      <c r="F12" s="25">
        <v>35076</v>
      </c>
      <c r="G12" s="26">
        <f>IF(A12*30&gt;300,A12*30,300)</f>
        <v>300</v>
      </c>
      <c r="H12" s="26">
        <f t="shared" si="3"/>
        <v>34776</v>
      </c>
      <c r="I12" s="26"/>
      <c r="J12" s="26"/>
      <c r="K12" s="27"/>
      <c r="L12" s="28">
        <v>210510855</v>
      </c>
      <c r="M12" s="29" t="s">
        <v>29</v>
      </c>
      <c r="N12" s="29" t="s">
        <v>22</v>
      </c>
      <c r="O12" s="22">
        <v>1</v>
      </c>
      <c r="P12" s="29" t="s">
        <v>23</v>
      </c>
      <c r="Q12" s="29" t="s">
        <v>24</v>
      </c>
      <c r="R12" s="29" t="s">
        <v>30</v>
      </c>
      <c r="S12" s="30">
        <v>5</v>
      </c>
      <c r="T12" s="29" t="s">
        <v>26</v>
      </c>
      <c r="U12" s="30">
        <v>300</v>
      </c>
      <c r="V12" s="29" t="s">
        <v>27</v>
      </c>
      <c r="W12" s="108" t="s">
        <v>28</v>
      </c>
      <c r="X12" s="43"/>
      <c r="Y12" s="47"/>
      <c r="Z12" s="48"/>
    </row>
    <row r="13" spans="1:26">
      <c r="A13" s="32">
        <f t="shared" si="0"/>
        <v>5</v>
      </c>
      <c r="B13" s="22" t="s">
        <v>20</v>
      </c>
      <c r="C13" s="23">
        <f t="shared" si="1"/>
        <v>7584.2</v>
      </c>
      <c r="D13" s="24">
        <f t="shared" si="2"/>
        <v>1.0868146237483653</v>
      </c>
      <c r="E13" s="25">
        <v>33645</v>
      </c>
      <c r="F13" s="25">
        <v>37921</v>
      </c>
      <c r="G13" s="26">
        <f>IF(A13*30&gt;300,A13*30,300)</f>
        <v>300</v>
      </c>
      <c r="H13" s="26">
        <f t="shared" si="3"/>
        <v>37621</v>
      </c>
      <c r="I13" s="26"/>
      <c r="J13" s="26"/>
      <c r="K13" s="27"/>
      <c r="L13" s="28">
        <v>210375996</v>
      </c>
      <c r="M13" s="29" t="s">
        <v>34</v>
      </c>
      <c r="N13" s="29" t="s">
        <v>22</v>
      </c>
      <c r="O13" s="22">
        <v>1</v>
      </c>
      <c r="P13" s="29" t="s">
        <v>23</v>
      </c>
      <c r="Q13" s="29" t="s">
        <v>24</v>
      </c>
      <c r="R13" s="29" t="s">
        <v>35</v>
      </c>
      <c r="S13" s="30">
        <v>5</v>
      </c>
      <c r="T13" s="29" t="s">
        <v>26</v>
      </c>
      <c r="U13" s="30">
        <v>300</v>
      </c>
      <c r="V13" s="29" t="s">
        <v>27</v>
      </c>
      <c r="W13" s="108" t="s">
        <v>33</v>
      </c>
      <c r="X13" s="43"/>
      <c r="Y13" s="47"/>
      <c r="Z13" s="48"/>
    </row>
    <row r="14" spans="1:26">
      <c r="A14" s="32">
        <f t="shared" si="0"/>
        <v>8</v>
      </c>
      <c r="B14" s="22" t="s">
        <v>20</v>
      </c>
      <c r="C14" s="23">
        <f t="shared" si="1"/>
        <v>7584.25</v>
      </c>
      <c r="D14" s="24">
        <f t="shared" si="2"/>
        <v>1.0868217887402154</v>
      </c>
      <c r="E14" s="25">
        <v>54401</v>
      </c>
      <c r="F14" s="25">
        <v>60674</v>
      </c>
      <c r="G14" s="26">
        <f>IF(A14*30&gt;300,A14*30,300)</f>
        <v>300</v>
      </c>
      <c r="H14" s="26">
        <f t="shared" si="3"/>
        <v>60374</v>
      </c>
      <c r="I14" s="26"/>
      <c r="J14" s="26"/>
      <c r="K14" s="27"/>
      <c r="L14" s="28">
        <v>210376031</v>
      </c>
      <c r="M14" s="29" t="s">
        <v>31</v>
      </c>
      <c r="N14" s="29" t="s">
        <v>22</v>
      </c>
      <c r="O14" s="31">
        <v>1.6</v>
      </c>
      <c r="P14" s="29" t="s">
        <v>23</v>
      </c>
      <c r="Q14" s="29" t="s">
        <v>24</v>
      </c>
      <c r="R14" s="29" t="s">
        <v>32</v>
      </c>
      <c r="S14" s="30">
        <v>5</v>
      </c>
      <c r="T14" s="29" t="s">
        <v>26</v>
      </c>
      <c r="U14" s="30">
        <v>480</v>
      </c>
      <c r="V14" s="29" t="s">
        <v>27</v>
      </c>
      <c r="W14" s="108" t="s">
        <v>33</v>
      </c>
      <c r="X14" s="43"/>
      <c r="Y14" s="47"/>
      <c r="Z14" s="48"/>
    </row>
    <row r="15" spans="1:26">
      <c r="A15" s="36">
        <f t="shared" si="0"/>
        <v>1</v>
      </c>
      <c r="B15" s="37" t="s">
        <v>20</v>
      </c>
      <c r="C15" s="38">
        <f t="shared" si="1"/>
        <v>7674</v>
      </c>
      <c r="D15" s="39">
        <f t="shared" si="2"/>
        <v>1.0996829491106455</v>
      </c>
      <c r="E15" s="105">
        <v>6053</v>
      </c>
      <c r="F15" s="105">
        <v>7674</v>
      </c>
      <c r="G15" s="40">
        <f t="shared" ref="G15:G22" si="4">IF((F15-I15-$H$11/$A$11*A15*1.1)&lt;1500,1500,IF((F15-I15-$H$11/$A$11*A15*1.1)&gt;3500,3500,F15-I15-$H$11/$A$11*A15*1.1))</f>
        <v>1500</v>
      </c>
      <c r="H15" s="38">
        <f t="shared" si="3"/>
        <v>6174</v>
      </c>
      <c r="I15" s="40">
        <f t="shared" ref="I15:I22" si="5">IF((F15-(1.1*$H$11/$A$11*A15+3500))&lt;0,0,F15-(1.1*$H$11/$A$11*A15+3500))</f>
        <v>0</v>
      </c>
      <c r="J15" s="40" t="str">
        <f>IF(D15&lt;1.3,"",1.3*$C$11*A15)</f>
        <v/>
      </c>
      <c r="K15" s="41">
        <v>7328</v>
      </c>
      <c r="L15" s="42">
        <v>210400440</v>
      </c>
      <c r="M15" s="43" t="s">
        <v>42</v>
      </c>
      <c r="N15" s="43" t="s">
        <v>46</v>
      </c>
      <c r="O15" s="37">
        <v>1</v>
      </c>
      <c r="P15" s="43" t="s">
        <v>23</v>
      </c>
      <c r="Q15" s="43" t="s">
        <v>24</v>
      </c>
      <c r="R15" s="43" t="s">
        <v>47</v>
      </c>
      <c r="S15" s="45">
        <v>1</v>
      </c>
      <c r="T15" s="43" t="s">
        <v>26</v>
      </c>
      <c r="U15" s="45">
        <v>300</v>
      </c>
      <c r="V15" s="43" t="s">
        <v>27</v>
      </c>
      <c r="W15" s="109" t="s">
        <v>39</v>
      </c>
      <c r="X15" s="46"/>
      <c r="Y15" s="47"/>
      <c r="Z15" s="48"/>
    </row>
    <row r="16" spans="1:26">
      <c r="A16" s="36">
        <f t="shared" si="0"/>
        <v>1</v>
      </c>
      <c r="B16" s="37" t="s">
        <v>20</v>
      </c>
      <c r="C16" s="38">
        <f t="shared" si="1"/>
        <v>7674</v>
      </c>
      <c r="D16" s="39">
        <f t="shared" si="2"/>
        <v>1.0996829491106455</v>
      </c>
      <c r="E16" s="105">
        <v>6053</v>
      </c>
      <c r="F16" s="105">
        <v>7674</v>
      </c>
      <c r="G16" s="40">
        <f t="shared" si="4"/>
        <v>1500</v>
      </c>
      <c r="H16" s="38">
        <f t="shared" si="3"/>
        <v>6174</v>
      </c>
      <c r="I16" s="40">
        <f t="shared" si="5"/>
        <v>0</v>
      </c>
      <c r="J16" s="40" t="str">
        <f>IF(D16&lt;1.3,"",1.3*$C$11*A16)</f>
        <v/>
      </c>
      <c r="K16" s="41">
        <v>7328</v>
      </c>
      <c r="L16" s="42">
        <v>210349733</v>
      </c>
      <c r="M16" s="43" t="s">
        <v>42</v>
      </c>
      <c r="N16" s="43" t="s">
        <v>48</v>
      </c>
      <c r="O16" s="37">
        <v>1</v>
      </c>
      <c r="P16" s="43" t="s">
        <v>23</v>
      </c>
      <c r="Q16" s="43" t="s">
        <v>24</v>
      </c>
      <c r="R16" s="43" t="s">
        <v>49</v>
      </c>
      <c r="S16" s="45">
        <v>1</v>
      </c>
      <c r="T16" s="43" t="s">
        <v>26</v>
      </c>
      <c r="U16" s="45">
        <v>300</v>
      </c>
      <c r="V16" s="43" t="s">
        <v>27</v>
      </c>
      <c r="W16" s="109" t="s">
        <v>39</v>
      </c>
      <c r="X16" s="46"/>
      <c r="Y16" s="47"/>
      <c r="Z16" s="48"/>
    </row>
    <row r="17" spans="1:26">
      <c r="A17" s="36">
        <f t="shared" si="0"/>
        <v>1.6</v>
      </c>
      <c r="B17" s="37" t="s">
        <v>20</v>
      </c>
      <c r="C17" s="38">
        <f t="shared" si="1"/>
        <v>7674.375</v>
      </c>
      <c r="D17" s="39">
        <f t="shared" si="2"/>
        <v>1.0997366865495191</v>
      </c>
      <c r="E17" s="105">
        <v>10253</v>
      </c>
      <c r="F17" s="105">
        <v>12279</v>
      </c>
      <c r="G17" s="40">
        <f t="shared" si="4"/>
        <v>1500</v>
      </c>
      <c r="H17" s="38">
        <f t="shared" si="3"/>
        <v>10779</v>
      </c>
      <c r="I17" s="40">
        <f t="shared" si="5"/>
        <v>0</v>
      </c>
      <c r="J17" s="40" t="str">
        <f>IF(D17&lt;1.3,"",1.3*$C$11*A17)</f>
        <v/>
      </c>
      <c r="K17" s="41">
        <v>12293</v>
      </c>
      <c r="L17" s="42">
        <v>210400466</v>
      </c>
      <c r="M17" s="43" t="s">
        <v>36</v>
      </c>
      <c r="N17" s="43" t="s">
        <v>37</v>
      </c>
      <c r="O17" s="44">
        <v>1.6</v>
      </c>
      <c r="P17" s="43" t="s">
        <v>23</v>
      </c>
      <c r="Q17" s="43" t="s">
        <v>24</v>
      </c>
      <c r="R17" s="43" t="s">
        <v>38</v>
      </c>
      <c r="S17" s="45">
        <v>1</v>
      </c>
      <c r="T17" s="43" t="s">
        <v>26</v>
      </c>
      <c r="U17" s="45">
        <v>480</v>
      </c>
      <c r="V17" s="43" t="s">
        <v>27</v>
      </c>
      <c r="W17" s="109" t="s">
        <v>39</v>
      </c>
      <c r="X17" s="46"/>
      <c r="Y17" s="47"/>
      <c r="Z17" s="48"/>
    </row>
    <row r="18" spans="1:26">
      <c r="A18" s="36">
        <f t="shared" si="0"/>
        <v>1.6</v>
      </c>
      <c r="B18" s="37" t="s">
        <v>20</v>
      </c>
      <c r="C18" s="38">
        <f t="shared" si="1"/>
        <v>7674.375</v>
      </c>
      <c r="D18" s="39">
        <f t="shared" si="2"/>
        <v>1.0997366865495191</v>
      </c>
      <c r="E18" s="105">
        <v>10253</v>
      </c>
      <c r="F18" s="105">
        <v>12279</v>
      </c>
      <c r="G18" s="40">
        <f t="shared" si="4"/>
        <v>1500</v>
      </c>
      <c r="H18" s="38">
        <f t="shared" si="3"/>
        <v>10779</v>
      </c>
      <c r="I18" s="40">
        <f t="shared" si="5"/>
        <v>0</v>
      </c>
      <c r="J18" s="40" t="str">
        <f>IF(D18&lt;1.3,"",1.3*$C$11*A18)</f>
        <v/>
      </c>
      <c r="K18" s="41">
        <v>12293</v>
      </c>
      <c r="L18" s="42">
        <v>210349759</v>
      </c>
      <c r="M18" s="43" t="s">
        <v>36</v>
      </c>
      <c r="N18" s="43" t="s">
        <v>40</v>
      </c>
      <c r="O18" s="44">
        <v>1.6</v>
      </c>
      <c r="P18" s="43" t="s">
        <v>23</v>
      </c>
      <c r="Q18" s="43" t="s">
        <v>24</v>
      </c>
      <c r="R18" s="43" t="s">
        <v>41</v>
      </c>
      <c r="S18" s="45">
        <v>1</v>
      </c>
      <c r="T18" s="43" t="s">
        <v>26</v>
      </c>
      <c r="U18" s="45">
        <v>480</v>
      </c>
      <c r="V18" s="43" t="s">
        <v>27</v>
      </c>
      <c r="W18" s="109" t="s">
        <v>39</v>
      </c>
      <c r="X18" s="46"/>
      <c r="Y18" s="47"/>
      <c r="Z18" s="48"/>
    </row>
    <row r="19" spans="1:26">
      <c r="A19" s="36">
        <f t="shared" si="0"/>
        <v>5</v>
      </c>
      <c r="B19" s="37" t="s">
        <v>20</v>
      </c>
      <c r="C19" s="38">
        <f t="shared" si="1"/>
        <v>7675.2</v>
      </c>
      <c r="D19" s="39">
        <f t="shared" si="2"/>
        <v>1.0998549089150411</v>
      </c>
      <c r="E19" s="105">
        <v>34060</v>
      </c>
      <c r="F19" s="105">
        <v>38376</v>
      </c>
      <c r="G19" s="40">
        <f t="shared" si="4"/>
        <v>1500</v>
      </c>
      <c r="H19" s="38">
        <f t="shared" si="3"/>
        <v>36876</v>
      </c>
      <c r="I19" s="40">
        <f t="shared" si="5"/>
        <v>0</v>
      </c>
      <c r="J19" s="40"/>
      <c r="K19" s="42"/>
      <c r="L19" s="42">
        <v>210400458</v>
      </c>
      <c r="M19" s="43" t="s">
        <v>42</v>
      </c>
      <c r="N19" s="43" t="s">
        <v>43</v>
      </c>
      <c r="O19" s="37">
        <v>1</v>
      </c>
      <c r="P19" s="43" t="s">
        <v>23</v>
      </c>
      <c r="Q19" s="43" t="s">
        <v>24</v>
      </c>
      <c r="R19" s="43" t="s">
        <v>44</v>
      </c>
      <c r="S19" s="45">
        <v>5</v>
      </c>
      <c r="T19" s="43" t="s">
        <v>26</v>
      </c>
      <c r="U19" s="45">
        <v>300</v>
      </c>
      <c r="V19" s="43" t="s">
        <v>27</v>
      </c>
      <c r="W19" s="109" t="s">
        <v>39</v>
      </c>
      <c r="X19" s="46"/>
      <c r="Y19" s="47"/>
      <c r="Z19" s="48"/>
    </row>
    <row r="20" spans="1:26">
      <c r="A20" s="36">
        <f t="shared" si="0"/>
        <v>5</v>
      </c>
      <c r="B20" s="37" t="s">
        <v>20</v>
      </c>
      <c r="C20" s="38">
        <f t="shared" si="1"/>
        <v>7675.2</v>
      </c>
      <c r="D20" s="39">
        <f t="shared" si="2"/>
        <v>1.0998549089150411</v>
      </c>
      <c r="E20" s="105">
        <v>34060</v>
      </c>
      <c r="F20" s="105">
        <v>38376</v>
      </c>
      <c r="G20" s="40">
        <f t="shared" si="4"/>
        <v>1500</v>
      </c>
      <c r="H20" s="38">
        <f t="shared" si="3"/>
        <v>36876</v>
      </c>
      <c r="I20" s="40">
        <f t="shared" si="5"/>
        <v>0</v>
      </c>
      <c r="J20" s="40"/>
      <c r="K20" s="42"/>
      <c r="L20" s="42">
        <v>210349741</v>
      </c>
      <c r="M20" s="43" t="s">
        <v>42</v>
      </c>
      <c r="N20" s="43" t="s">
        <v>22</v>
      </c>
      <c r="O20" s="37">
        <v>1</v>
      </c>
      <c r="P20" s="43" t="s">
        <v>23</v>
      </c>
      <c r="Q20" s="43" t="s">
        <v>24</v>
      </c>
      <c r="R20" s="43" t="s">
        <v>45</v>
      </c>
      <c r="S20" s="45">
        <v>5</v>
      </c>
      <c r="T20" s="43" t="s">
        <v>26</v>
      </c>
      <c r="U20" s="45">
        <v>300</v>
      </c>
      <c r="V20" s="43" t="s">
        <v>27</v>
      </c>
      <c r="W20" s="109" t="s">
        <v>39</v>
      </c>
      <c r="X20" s="46"/>
      <c r="Y20" s="47"/>
      <c r="Z20" s="48"/>
    </row>
    <row r="21" spans="1:26">
      <c r="A21" s="36">
        <f t="shared" si="0"/>
        <v>8</v>
      </c>
      <c r="B21" s="37" t="s">
        <v>20</v>
      </c>
      <c r="C21" s="38">
        <f t="shared" si="1"/>
        <v>7675.375</v>
      </c>
      <c r="D21" s="39">
        <f t="shared" si="2"/>
        <v>1.0998799863865154</v>
      </c>
      <c r="E21" s="105">
        <v>55066</v>
      </c>
      <c r="F21" s="105">
        <v>61403</v>
      </c>
      <c r="G21" s="40">
        <f t="shared" si="4"/>
        <v>1500</v>
      </c>
      <c r="H21" s="38">
        <f t="shared" si="3"/>
        <v>59903</v>
      </c>
      <c r="I21" s="40">
        <f t="shared" si="5"/>
        <v>0</v>
      </c>
      <c r="J21" s="40"/>
      <c r="K21" s="42"/>
      <c r="L21" s="42">
        <v>210400474</v>
      </c>
      <c r="M21" s="43" t="s">
        <v>36</v>
      </c>
      <c r="N21" s="43" t="s">
        <v>50</v>
      </c>
      <c r="O21" s="44">
        <v>1.6</v>
      </c>
      <c r="P21" s="43" t="s">
        <v>23</v>
      </c>
      <c r="Q21" s="43" t="s">
        <v>24</v>
      </c>
      <c r="R21" s="43" t="s">
        <v>51</v>
      </c>
      <c r="S21" s="45">
        <v>5</v>
      </c>
      <c r="T21" s="43" t="s">
        <v>26</v>
      </c>
      <c r="U21" s="45">
        <v>480</v>
      </c>
      <c r="V21" s="43" t="s">
        <v>27</v>
      </c>
      <c r="W21" s="109" t="s">
        <v>39</v>
      </c>
      <c r="X21" s="46"/>
      <c r="Y21" s="47"/>
      <c r="Z21" s="48"/>
    </row>
    <row r="22" spans="1:26" ht="13.5" thickBot="1">
      <c r="A22" s="118">
        <f t="shared" si="0"/>
        <v>8</v>
      </c>
      <c r="B22" s="52" t="s">
        <v>20</v>
      </c>
      <c r="C22" s="53">
        <f t="shared" si="1"/>
        <v>7675.375</v>
      </c>
      <c r="D22" s="119">
        <f t="shared" si="2"/>
        <v>1.0998799863865154</v>
      </c>
      <c r="E22" s="120">
        <v>55066</v>
      </c>
      <c r="F22" s="120">
        <v>61403</v>
      </c>
      <c r="G22" s="54">
        <f t="shared" si="4"/>
        <v>1500</v>
      </c>
      <c r="H22" s="53">
        <f t="shared" si="3"/>
        <v>59903</v>
      </c>
      <c r="I22" s="54">
        <f t="shared" si="5"/>
        <v>0</v>
      </c>
      <c r="J22" s="54"/>
      <c r="K22" s="55"/>
      <c r="L22" s="55">
        <v>210349767</v>
      </c>
      <c r="M22" s="56" t="s">
        <v>36</v>
      </c>
      <c r="N22" s="56" t="s">
        <v>52</v>
      </c>
      <c r="O22" s="57">
        <v>1.6</v>
      </c>
      <c r="P22" s="56" t="s">
        <v>23</v>
      </c>
      <c r="Q22" s="56" t="s">
        <v>24</v>
      </c>
      <c r="R22" s="56" t="s">
        <v>53</v>
      </c>
      <c r="S22" s="58">
        <v>5</v>
      </c>
      <c r="T22" s="56" t="s">
        <v>26</v>
      </c>
      <c r="U22" s="58">
        <v>480</v>
      </c>
      <c r="V22" s="56" t="s">
        <v>27</v>
      </c>
      <c r="W22" s="110" t="s">
        <v>39</v>
      </c>
      <c r="X22" s="46"/>
      <c r="Y22" s="47"/>
      <c r="Z22" s="48"/>
    </row>
    <row r="23" spans="1:26">
      <c r="A23" s="65"/>
      <c r="B23" s="65"/>
      <c r="C23" s="66"/>
      <c r="D23" s="67"/>
      <c r="E23" s="66"/>
      <c r="F23" s="66"/>
      <c r="G23" s="66"/>
      <c r="H23" s="68"/>
      <c r="I23" s="67"/>
      <c r="J23" s="67"/>
      <c r="K23" s="67"/>
      <c r="L23" s="67"/>
      <c r="M23" s="67"/>
      <c r="N23" s="67"/>
      <c r="O23" s="69"/>
      <c r="R23" s="71"/>
    </row>
    <row r="24" spans="1:26" ht="13.5" thickBot="1">
      <c r="A24" s="74" t="s">
        <v>54</v>
      </c>
      <c r="B24" s="75"/>
      <c r="C24" s="75"/>
      <c r="D24" s="75"/>
      <c r="E24" s="76"/>
      <c r="F24" s="66"/>
      <c r="G24" s="66"/>
      <c r="H24" s="68"/>
      <c r="I24" s="68"/>
      <c r="J24" s="73"/>
      <c r="K24" s="73"/>
      <c r="L24" s="73"/>
      <c r="M24" s="73"/>
      <c r="N24" s="73"/>
      <c r="O24" s="69"/>
      <c r="R24" s="71"/>
    </row>
    <row r="25" spans="1:26" ht="51.75" customHeight="1">
      <c r="A25" s="4" t="s">
        <v>3</v>
      </c>
      <c r="B25" s="5" t="s">
        <v>4</v>
      </c>
      <c r="C25" s="5" t="s">
        <v>5</v>
      </c>
      <c r="D25" s="5" t="s">
        <v>6</v>
      </c>
      <c r="E25" s="5" t="s">
        <v>96</v>
      </c>
      <c r="F25" s="5" t="s">
        <v>97</v>
      </c>
      <c r="G25" s="5" t="s">
        <v>98</v>
      </c>
      <c r="H25" s="5" t="s">
        <v>99</v>
      </c>
      <c r="I25" s="5" t="s">
        <v>100</v>
      </c>
      <c r="J25" s="5" t="s">
        <v>7</v>
      </c>
      <c r="K25" s="5" t="s">
        <v>8</v>
      </c>
      <c r="L25" s="5" t="s">
        <v>9</v>
      </c>
      <c r="M25" s="5" t="s">
        <v>10</v>
      </c>
      <c r="N25" s="5" t="s">
        <v>11</v>
      </c>
      <c r="O25" s="5" t="s">
        <v>1</v>
      </c>
      <c r="P25" s="6" t="s">
        <v>12</v>
      </c>
      <c r="Q25" s="6" t="s">
        <v>13</v>
      </c>
      <c r="R25" s="6" t="s">
        <v>14</v>
      </c>
      <c r="S25" s="7" t="s">
        <v>15</v>
      </c>
      <c r="T25" s="6" t="s">
        <v>16</v>
      </c>
      <c r="U25" s="7" t="s">
        <v>17</v>
      </c>
      <c r="V25" s="6" t="s">
        <v>18</v>
      </c>
      <c r="W25" s="8" t="s">
        <v>19</v>
      </c>
      <c r="X25" s="102"/>
      <c r="Y25" s="102"/>
      <c r="Z25" s="102"/>
    </row>
    <row r="26" spans="1:26">
      <c r="A26" s="59"/>
      <c r="B26" s="60"/>
      <c r="C26" s="60"/>
      <c r="D26" s="104"/>
      <c r="E26" s="62"/>
      <c r="F26" s="62"/>
      <c r="G26" s="60"/>
      <c r="H26" s="60"/>
      <c r="I26" s="60"/>
      <c r="J26" s="60"/>
      <c r="K26" s="60"/>
      <c r="L26" s="60"/>
      <c r="M26" s="46"/>
      <c r="N26" s="46"/>
      <c r="O26" s="60"/>
      <c r="P26" s="46"/>
      <c r="Q26" s="46"/>
      <c r="R26" s="46"/>
      <c r="S26" s="63"/>
      <c r="T26" s="46"/>
      <c r="U26" s="63"/>
      <c r="V26" s="46"/>
      <c r="W26" s="64"/>
      <c r="X26" s="46"/>
      <c r="Y26" s="46"/>
      <c r="Z26" s="46"/>
    </row>
    <row r="27" spans="1:26" s="46" customFormat="1">
      <c r="A27" s="125">
        <f t="shared" ref="A27:A42" si="6">O27*S27</f>
        <v>16</v>
      </c>
      <c r="B27" s="14" t="s">
        <v>62</v>
      </c>
      <c r="C27" s="15">
        <f t="shared" ref="C27:C42" si="7">F27/A27</f>
        <v>11498.875</v>
      </c>
      <c r="D27" s="16">
        <f>C27/$C$27</f>
        <v>1</v>
      </c>
      <c r="E27" s="114">
        <v>166888</v>
      </c>
      <c r="F27" s="114">
        <v>183982</v>
      </c>
      <c r="G27" s="114">
        <f>IF(A27*30&gt;300,A27*30,300)</f>
        <v>480</v>
      </c>
      <c r="H27" s="114">
        <f>F27-G27</f>
        <v>183502</v>
      </c>
      <c r="I27" s="17"/>
      <c r="J27" s="17"/>
      <c r="K27" s="17"/>
      <c r="L27" s="34">
        <v>210616017</v>
      </c>
      <c r="M27" s="19" t="s">
        <v>74</v>
      </c>
      <c r="N27" s="19" t="s">
        <v>95</v>
      </c>
      <c r="O27" s="20">
        <v>4</v>
      </c>
      <c r="P27" s="19" t="s">
        <v>58</v>
      </c>
      <c r="Q27" s="19" t="s">
        <v>59</v>
      </c>
      <c r="R27" s="19" t="s">
        <v>94</v>
      </c>
      <c r="S27" s="21">
        <v>4</v>
      </c>
      <c r="T27" s="19" t="s">
        <v>26</v>
      </c>
      <c r="U27" s="21">
        <v>40000</v>
      </c>
      <c r="V27" s="19" t="s">
        <v>61</v>
      </c>
      <c r="W27" s="107" t="s">
        <v>28</v>
      </c>
      <c r="X27" s="43"/>
      <c r="Y27" s="47"/>
      <c r="Z27" s="47"/>
    </row>
    <row r="28" spans="1:26">
      <c r="A28" s="33">
        <f t="shared" si="6"/>
        <v>4</v>
      </c>
      <c r="B28" s="22" t="s">
        <v>62</v>
      </c>
      <c r="C28" s="23">
        <f t="shared" si="7"/>
        <v>11693.75</v>
      </c>
      <c r="D28" s="112">
        <f t="shared" ref="D28:D42" si="8">C28/$C$27</f>
        <v>1.0169473100629409</v>
      </c>
      <c r="E28" s="115">
        <v>41722</v>
      </c>
      <c r="F28" s="115">
        <v>46775</v>
      </c>
      <c r="G28" s="117">
        <f>IF(A28*30&gt;300,A28*30,300)</f>
        <v>300</v>
      </c>
      <c r="H28" s="117">
        <f>F28-G28</f>
        <v>46475</v>
      </c>
      <c r="I28" s="26"/>
      <c r="J28" s="26"/>
      <c r="K28" s="26"/>
      <c r="L28" s="28">
        <v>210231930</v>
      </c>
      <c r="M28" s="29" t="s">
        <v>74</v>
      </c>
      <c r="N28" s="29" t="s">
        <v>72</v>
      </c>
      <c r="O28" s="31">
        <v>4</v>
      </c>
      <c r="P28" s="29" t="s">
        <v>58</v>
      </c>
      <c r="Q28" s="29" t="s">
        <v>59</v>
      </c>
      <c r="R28" s="29" t="s">
        <v>75</v>
      </c>
      <c r="S28" s="30">
        <v>1</v>
      </c>
      <c r="T28" s="29" t="s">
        <v>26</v>
      </c>
      <c r="U28" s="30">
        <v>40000</v>
      </c>
      <c r="V28" s="29" t="s">
        <v>61</v>
      </c>
      <c r="W28" s="111" t="s">
        <v>28</v>
      </c>
      <c r="X28" s="50"/>
      <c r="Y28" s="47"/>
      <c r="Z28" s="48"/>
    </row>
    <row r="29" spans="1:26">
      <c r="A29" s="33">
        <f t="shared" si="6"/>
        <v>3</v>
      </c>
      <c r="B29" s="106" t="s">
        <v>62</v>
      </c>
      <c r="C29" s="23">
        <f t="shared" si="7"/>
        <v>11705</v>
      </c>
      <c r="D29" s="112">
        <f t="shared" si="8"/>
        <v>1.0179256666413019</v>
      </c>
      <c r="E29" s="115">
        <v>31085</v>
      </c>
      <c r="F29" s="115">
        <v>35115</v>
      </c>
      <c r="G29" s="117">
        <f>IF(A29*30&gt;300,A29*30,300)</f>
        <v>300</v>
      </c>
      <c r="H29" s="117">
        <f>F29-G29</f>
        <v>34815</v>
      </c>
      <c r="I29" s="26"/>
      <c r="J29" s="26"/>
      <c r="K29" s="26"/>
      <c r="L29" s="28">
        <v>210231948</v>
      </c>
      <c r="M29" s="29" t="s">
        <v>71</v>
      </c>
      <c r="N29" s="29" t="s">
        <v>72</v>
      </c>
      <c r="O29" s="31">
        <v>3</v>
      </c>
      <c r="P29" s="29" t="s">
        <v>58</v>
      </c>
      <c r="Q29" s="29" t="s">
        <v>59</v>
      </c>
      <c r="R29" s="29" t="s">
        <v>73</v>
      </c>
      <c r="S29" s="30">
        <v>1</v>
      </c>
      <c r="T29" s="29" t="s">
        <v>26</v>
      </c>
      <c r="U29" s="30">
        <v>30000</v>
      </c>
      <c r="V29" s="29" t="s">
        <v>61</v>
      </c>
      <c r="W29" s="111" t="s">
        <v>28</v>
      </c>
      <c r="X29" s="50"/>
      <c r="Y29" s="47"/>
      <c r="Z29" s="48"/>
    </row>
    <row r="30" spans="1:26">
      <c r="A30" s="33">
        <f t="shared" si="6"/>
        <v>16</v>
      </c>
      <c r="B30" s="22" t="s">
        <v>62</v>
      </c>
      <c r="C30" s="23">
        <f t="shared" si="7"/>
        <v>12278.8125</v>
      </c>
      <c r="D30" s="112">
        <f t="shared" si="8"/>
        <v>1.0678272874520334</v>
      </c>
      <c r="E30" s="115">
        <v>178272</v>
      </c>
      <c r="F30" s="115">
        <v>196461</v>
      </c>
      <c r="G30" s="117">
        <v>480</v>
      </c>
      <c r="H30" s="117">
        <v>195981</v>
      </c>
      <c r="I30" s="26"/>
      <c r="J30" s="26"/>
      <c r="K30" s="26"/>
      <c r="L30" s="35">
        <v>210649573</v>
      </c>
      <c r="M30" s="29" t="s">
        <v>81</v>
      </c>
      <c r="N30" s="29" t="s">
        <v>111</v>
      </c>
      <c r="O30" s="31">
        <v>4</v>
      </c>
      <c r="P30" s="29" t="s">
        <v>58</v>
      </c>
      <c r="Q30" s="29" t="s">
        <v>59</v>
      </c>
      <c r="R30" s="29" t="s">
        <v>110</v>
      </c>
      <c r="S30" s="30">
        <v>4</v>
      </c>
      <c r="T30" s="29" t="s">
        <v>26</v>
      </c>
      <c r="U30" s="30">
        <v>40000</v>
      </c>
      <c r="V30" s="29" t="s">
        <v>61</v>
      </c>
      <c r="W30" s="111" t="s">
        <v>88</v>
      </c>
      <c r="X30" s="43"/>
      <c r="Y30" s="47"/>
      <c r="Z30" s="47"/>
    </row>
    <row r="31" spans="1:26">
      <c r="A31" s="33">
        <f t="shared" si="6"/>
        <v>18</v>
      </c>
      <c r="B31" s="22" t="s">
        <v>55</v>
      </c>
      <c r="C31" s="23">
        <f t="shared" si="7"/>
        <v>12463.111111111111</v>
      </c>
      <c r="D31" s="112">
        <f t="shared" si="8"/>
        <v>1.0838548215465522</v>
      </c>
      <c r="E31" s="115">
        <v>203700</v>
      </c>
      <c r="F31" s="115">
        <v>224336</v>
      </c>
      <c r="G31" s="117">
        <f>IF(A31*30&gt;300,A31*30,300)</f>
        <v>540</v>
      </c>
      <c r="H31" s="117">
        <f>F31-G31</f>
        <v>223796</v>
      </c>
      <c r="I31" s="26"/>
      <c r="J31" s="26"/>
      <c r="K31" s="26"/>
      <c r="L31" s="28">
        <v>210404680</v>
      </c>
      <c r="M31" s="29" t="s">
        <v>56</v>
      </c>
      <c r="N31" s="29" t="s">
        <v>57</v>
      </c>
      <c r="O31" s="31">
        <v>4.5</v>
      </c>
      <c r="P31" s="29" t="s">
        <v>58</v>
      </c>
      <c r="Q31" s="29" t="s">
        <v>59</v>
      </c>
      <c r="R31" s="29" t="s">
        <v>60</v>
      </c>
      <c r="S31" s="30">
        <v>4</v>
      </c>
      <c r="T31" s="29" t="s">
        <v>26</v>
      </c>
      <c r="U31" s="30">
        <v>30000</v>
      </c>
      <c r="V31" s="29" t="s">
        <v>61</v>
      </c>
      <c r="W31" s="111" t="s">
        <v>104</v>
      </c>
      <c r="X31" s="50"/>
      <c r="Y31" s="48"/>
      <c r="Z31" s="48"/>
    </row>
    <row r="32" spans="1:26">
      <c r="A32" s="33">
        <f t="shared" si="6"/>
        <v>18</v>
      </c>
      <c r="B32" s="22" t="s">
        <v>55</v>
      </c>
      <c r="C32" s="23">
        <f t="shared" si="7"/>
        <v>12463.111111111111</v>
      </c>
      <c r="D32" s="112">
        <f t="shared" si="8"/>
        <v>1.0838548215465522</v>
      </c>
      <c r="E32" s="115">
        <v>203700</v>
      </c>
      <c r="F32" s="115">
        <v>224336</v>
      </c>
      <c r="G32" s="117">
        <v>540</v>
      </c>
      <c r="H32" s="117">
        <v>223796</v>
      </c>
      <c r="I32" s="26"/>
      <c r="J32" s="26"/>
      <c r="K32" s="26"/>
      <c r="L32" s="35">
        <v>210411386</v>
      </c>
      <c r="M32" s="29" t="s">
        <v>56</v>
      </c>
      <c r="N32" s="29" t="s">
        <v>108</v>
      </c>
      <c r="O32" s="31">
        <v>4.5</v>
      </c>
      <c r="P32" s="29" t="s">
        <v>58</v>
      </c>
      <c r="Q32" s="29" t="s">
        <v>59</v>
      </c>
      <c r="R32" s="29" t="s">
        <v>109</v>
      </c>
      <c r="S32" s="30">
        <v>4</v>
      </c>
      <c r="T32" s="29" t="s">
        <v>26</v>
      </c>
      <c r="U32" s="30">
        <v>30000</v>
      </c>
      <c r="V32" s="29" t="s">
        <v>61</v>
      </c>
      <c r="W32" s="111" t="s">
        <v>104</v>
      </c>
      <c r="X32" s="43"/>
      <c r="Y32" s="47"/>
      <c r="Z32" s="47"/>
    </row>
    <row r="33" spans="1:26">
      <c r="A33" s="33">
        <f t="shared" si="6"/>
        <v>12</v>
      </c>
      <c r="B33" s="22" t="s">
        <v>55</v>
      </c>
      <c r="C33" s="23">
        <f t="shared" si="7"/>
        <v>12491.916666666666</v>
      </c>
      <c r="D33" s="112">
        <f t="shared" si="8"/>
        <v>1.0863598975262072</v>
      </c>
      <c r="E33" s="115">
        <v>135800</v>
      </c>
      <c r="F33" s="115">
        <v>149903</v>
      </c>
      <c r="G33" s="117">
        <f>IF(A33*30&gt;300,A33*30,300)</f>
        <v>360</v>
      </c>
      <c r="H33" s="117">
        <f>F33-G33</f>
        <v>149543</v>
      </c>
      <c r="I33" s="26"/>
      <c r="J33" s="26"/>
      <c r="K33" s="26"/>
      <c r="L33" s="28">
        <v>210404672</v>
      </c>
      <c r="M33" s="29" t="s">
        <v>66</v>
      </c>
      <c r="N33" s="29" t="s">
        <v>57</v>
      </c>
      <c r="O33" s="31">
        <v>3</v>
      </c>
      <c r="P33" s="29" t="s">
        <v>58</v>
      </c>
      <c r="Q33" s="29" t="s">
        <v>59</v>
      </c>
      <c r="R33" s="29" t="s">
        <v>67</v>
      </c>
      <c r="S33" s="30">
        <v>4</v>
      </c>
      <c r="T33" s="29" t="s">
        <v>26</v>
      </c>
      <c r="U33" s="30">
        <v>20000</v>
      </c>
      <c r="V33" s="29" t="s">
        <v>61</v>
      </c>
      <c r="W33" s="111" t="s">
        <v>104</v>
      </c>
      <c r="X33" s="50"/>
      <c r="Y33" s="47"/>
      <c r="Z33" s="48"/>
    </row>
    <row r="34" spans="1:26">
      <c r="A34" s="33">
        <f t="shared" si="6"/>
        <v>12</v>
      </c>
      <c r="B34" s="106" t="s">
        <v>55</v>
      </c>
      <c r="C34" s="23">
        <f t="shared" si="7"/>
        <v>12491.916666666666</v>
      </c>
      <c r="D34" s="112">
        <f t="shared" si="8"/>
        <v>1.0863598975262072</v>
      </c>
      <c r="E34" s="115">
        <v>135800</v>
      </c>
      <c r="F34" s="115">
        <v>149903</v>
      </c>
      <c r="G34" s="117">
        <v>360</v>
      </c>
      <c r="H34" s="117">
        <v>149543</v>
      </c>
      <c r="I34" s="26"/>
      <c r="J34" s="26"/>
      <c r="K34" s="26"/>
      <c r="L34" s="35">
        <v>210411336</v>
      </c>
      <c r="M34" s="29" t="s">
        <v>66</v>
      </c>
      <c r="N34" s="29" t="s">
        <v>108</v>
      </c>
      <c r="O34" s="31">
        <v>3</v>
      </c>
      <c r="P34" s="29" t="s">
        <v>58</v>
      </c>
      <c r="Q34" s="29" t="s">
        <v>59</v>
      </c>
      <c r="R34" s="29" t="s">
        <v>107</v>
      </c>
      <c r="S34" s="30">
        <v>4</v>
      </c>
      <c r="T34" s="29" t="s">
        <v>26</v>
      </c>
      <c r="U34" s="30">
        <v>20000</v>
      </c>
      <c r="V34" s="29" t="s">
        <v>61</v>
      </c>
      <c r="W34" s="111" t="s">
        <v>104</v>
      </c>
      <c r="X34" s="43"/>
      <c r="Y34" s="47"/>
      <c r="Z34" s="47"/>
    </row>
    <row r="35" spans="1:26">
      <c r="A35" s="33">
        <f t="shared" si="6"/>
        <v>9</v>
      </c>
      <c r="B35" s="22" t="s">
        <v>55</v>
      </c>
      <c r="C35" s="23">
        <f t="shared" si="7"/>
        <v>12513.555555555555</v>
      </c>
      <c r="D35" s="112">
        <f t="shared" si="8"/>
        <v>1.0882417241300175</v>
      </c>
      <c r="E35" s="115">
        <v>101790</v>
      </c>
      <c r="F35" s="115">
        <v>112622</v>
      </c>
      <c r="G35" s="117">
        <f>IF(A35*30&gt;300,A35*30,300)</f>
        <v>300</v>
      </c>
      <c r="H35" s="117">
        <f>F35-G35</f>
        <v>112322</v>
      </c>
      <c r="I35" s="26"/>
      <c r="J35" s="26"/>
      <c r="K35" s="26"/>
      <c r="L35" s="28">
        <v>210404664</v>
      </c>
      <c r="M35" s="29" t="s">
        <v>68</v>
      </c>
      <c r="N35" s="29" t="s">
        <v>69</v>
      </c>
      <c r="O35" s="31">
        <v>1.5</v>
      </c>
      <c r="P35" s="29" t="s">
        <v>58</v>
      </c>
      <c r="Q35" s="29" t="s">
        <v>59</v>
      </c>
      <c r="R35" s="29" t="s">
        <v>70</v>
      </c>
      <c r="S35" s="30">
        <v>6</v>
      </c>
      <c r="T35" s="29" t="s">
        <v>26</v>
      </c>
      <c r="U35" s="30">
        <v>10000</v>
      </c>
      <c r="V35" s="29" t="s">
        <v>61</v>
      </c>
      <c r="W35" s="111" t="s">
        <v>104</v>
      </c>
      <c r="X35" s="50"/>
      <c r="Y35" s="47"/>
      <c r="Z35" s="48"/>
    </row>
    <row r="36" spans="1:26">
      <c r="A36" s="33">
        <f t="shared" si="6"/>
        <v>9</v>
      </c>
      <c r="B36" s="22" t="s">
        <v>55</v>
      </c>
      <c r="C36" s="23">
        <f t="shared" si="7"/>
        <v>12513.555555555555</v>
      </c>
      <c r="D36" s="112">
        <f t="shared" si="8"/>
        <v>1.0882417241300175</v>
      </c>
      <c r="E36" s="115">
        <v>101790</v>
      </c>
      <c r="F36" s="115">
        <v>112622</v>
      </c>
      <c r="G36" s="117">
        <v>300</v>
      </c>
      <c r="H36" s="117">
        <v>112322</v>
      </c>
      <c r="I36" s="26"/>
      <c r="J36" s="26"/>
      <c r="K36" s="26"/>
      <c r="L36" s="35">
        <v>210411302</v>
      </c>
      <c r="M36" s="29" t="s">
        <v>68</v>
      </c>
      <c r="N36" s="29" t="s">
        <v>106</v>
      </c>
      <c r="O36" s="31">
        <v>1.5</v>
      </c>
      <c r="P36" s="29" t="s">
        <v>58</v>
      </c>
      <c r="Q36" s="29" t="s">
        <v>59</v>
      </c>
      <c r="R36" s="29" t="s">
        <v>105</v>
      </c>
      <c r="S36" s="30">
        <v>6</v>
      </c>
      <c r="T36" s="29" t="s">
        <v>26</v>
      </c>
      <c r="U36" s="30">
        <v>10000</v>
      </c>
      <c r="V36" s="29" t="s">
        <v>61</v>
      </c>
      <c r="W36" s="111" t="s">
        <v>104</v>
      </c>
      <c r="X36" s="43"/>
      <c r="Y36" s="47"/>
      <c r="Z36" s="47"/>
    </row>
    <row r="37" spans="1:26">
      <c r="A37" s="33">
        <f t="shared" si="6"/>
        <v>4</v>
      </c>
      <c r="B37" s="22" t="s">
        <v>62</v>
      </c>
      <c r="C37" s="23">
        <f t="shared" si="7"/>
        <v>12560.25</v>
      </c>
      <c r="D37" s="112">
        <f t="shared" si="8"/>
        <v>1.0923025078540292</v>
      </c>
      <c r="E37" s="115">
        <v>44884</v>
      </c>
      <c r="F37" s="115">
        <v>50241</v>
      </c>
      <c r="G37" s="117">
        <f>IF(A37*30&gt;300,A37*30,300)</f>
        <v>300</v>
      </c>
      <c r="H37" s="117">
        <f t="shared" ref="H37:H42" si="9">F37-G37</f>
        <v>49941</v>
      </c>
      <c r="I37" s="26"/>
      <c r="J37" s="26"/>
      <c r="K37" s="26"/>
      <c r="L37" s="28">
        <v>210404703</v>
      </c>
      <c r="M37" s="29" t="s">
        <v>81</v>
      </c>
      <c r="N37" s="29" t="s">
        <v>82</v>
      </c>
      <c r="O37" s="31">
        <v>4</v>
      </c>
      <c r="P37" s="29" t="s">
        <v>58</v>
      </c>
      <c r="Q37" s="29" t="s">
        <v>59</v>
      </c>
      <c r="R37" s="29" t="s">
        <v>83</v>
      </c>
      <c r="S37" s="30">
        <v>1</v>
      </c>
      <c r="T37" s="29" t="s">
        <v>26</v>
      </c>
      <c r="U37" s="30">
        <v>40000</v>
      </c>
      <c r="V37" s="29" t="s">
        <v>61</v>
      </c>
      <c r="W37" s="111" t="s">
        <v>33</v>
      </c>
      <c r="X37" s="50"/>
      <c r="Y37" s="47"/>
      <c r="Z37" s="48"/>
    </row>
    <row r="38" spans="1:26">
      <c r="A38" s="33">
        <f t="shared" si="6"/>
        <v>4</v>
      </c>
      <c r="B38" s="22" t="s">
        <v>62</v>
      </c>
      <c r="C38" s="23">
        <f t="shared" si="7"/>
        <v>12560.25</v>
      </c>
      <c r="D38" s="112">
        <f t="shared" si="8"/>
        <v>1.0923025078540292</v>
      </c>
      <c r="E38" s="115">
        <v>44884</v>
      </c>
      <c r="F38" s="115">
        <v>50241</v>
      </c>
      <c r="G38" s="117">
        <f>IF(A38*30&gt;300,A38*30,300)</f>
        <v>300</v>
      </c>
      <c r="H38" s="117">
        <f t="shared" si="9"/>
        <v>49941</v>
      </c>
      <c r="I38" s="26"/>
      <c r="J38" s="26"/>
      <c r="K38" s="26"/>
      <c r="L38" s="35">
        <v>210581822</v>
      </c>
      <c r="M38" s="29" t="s">
        <v>81</v>
      </c>
      <c r="N38" s="29" t="s">
        <v>90</v>
      </c>
      <c r="O38" s="31">
        <v>4</v>
      </c>
      <c r="P38" s="29" t="s">
        <v>58</v>
      </c>
      <c r="Q38" s="29" t="s">
        <v>59</v>
      </c>
      <c r="R38" s="29" t="s">
        <v>89</v>
      </c>
      <c r="S38" s="30">
        <v>1</v>
      </c>
      <c r="T38" s="29" t="s">
        <v>26</v>
      </c>
      <c r="U38" s="30">
        <v>40000</v>
      </c>
      <c r="V38" s="29" t="s">
        <v>61</v>
      </c>
      <c r="W38" s="111" t="s">
        <v>88</v>
      </c>
      <c r="X38" s="50"/>
      <c r="Y38" s="47"/>
      <c r="Z38" s="48"/>
    </row>
    <row r="39" spans="1:26" s="46" customFormat="1">
      <c r="A39" s="33">
        <f t="shared" si="6"/>
        <v>6</v>
      </c>
      <c r="B39" s="22" t="s">
        <v>62</v>
      </c>
      <c r="C39" s="23">
        <f t="shared" si="7"/>
        <v>12560.333333333334</v>
      </c>
      <c r="D39" s="112">
        <f t="shared" si="8"/>
        <v>1.0923097549397949</v>
      </c>
      <c r="E39" s="115">
        <v>67800</v>
      </c>
      <c r="F39" s="115">
        <v>75362</v>
      </c>
      <c r="G39" s="117">
        <f>IF(A39*30&gt;300,A39*30,300)</f>
        <v>300</v>
      </c>
      <c r="H39" s="117">
        <f t="shared" si="9"/>
        <v>75062</v>
      </c>
      <c r="I39" s="26"/>
      <c r="J39" s="26"/>
      <c r="K39" s="26"/>
      <c r="L39" s="35">
        <v>210378643</v>
      </c>
      <c r="M39" s="29" t="s">
        <v>78</v>
      </c>
      <c r="N39" s="29" t="s">
        <v>79</v>
      </c>
      <c r="O39" s="31">
        <v>1</v>
      </c>
      <c r="P39" s="29" t="s">
        <v>58</v>
      </c>
      <c r="Q39" s="29" t="s">
        <v>59</v>
      </c>
      <c r="R39" s="29" t="s">
        <v>80</v>
      </c>
      <c r="S39" s="30">
        <v>6</v>
      </c>
      <c r="T39" s="29" t="s">
        <v>26</v>
      </c>
      <c r="U39" s="30">
        <v>10000</v>
      </c>
      <c r="V39" s="29" t="s">
        <v>61</v>
      </c>
      <c r="W39" s="108" t="s">
        <v>88</v>
      </c>
      <c r="X39" s="50"/>
      <c r="Y39" s="47"/>
      <c r="Z39" s="48"/>
    </row>
    <row r="40" spans="1:26" s="46" customFormat="1">
      <c r="A40" s="33">
        <f t="shared" si="6"/>
        <v>3</v>
      </c>
      <c r="B40" s="22" t="s">
        <v>62</v>
      </c>
      <c r="C40" s="23">
        <f t="shared" si="7"/>
        <v>12560.333333333334</v>
      </c>
      <c r="D40" s="112">
        <f t="shared" si="8"/>
        <v>1.0923097549397949</v>
      </c>
      <c r="E40" s="115">
        <v>33426</v>
      </c>
      <c r="F40" s="115">
        <v>37681</v>
      </c>
      <c r="G40" s="117">
        <f>IF(A40*30&gt;300,A40*30,300)</f>
        <v>300</v>
      </c>
      <c r="H40" s="117">
        <f t="shared" si="9"/>
        <v>37381</v>
      </c>
      <c r="I40" s="26"/>
      <c r="J40" s="26"/>
      <c r="K40" s="26"/>
      <c r="L40" s="35">
        <v>210581848</v>
      </c>
      <c r="M40" s="29" t="s">
        <v>92</v>
      </c>
      <c r="N40" s="29" t="s">
        <v>93</v>
      </c>
      <c r="O40" s="31">
        <v>3</v>
      </c>
      <c r="P40" s="29" t="s">
        <v>58</v>
      </c>
      <c r="Q40" s="29" t="s">
        <v>59</v>
      </c>
      <c r="R40" s="29" t="s">
        <v>91</v>
      </c>
      <c r="S40" s="30">
        <v>1</v>
      </c>
      <c r="T40" s="29" t="s">
        <v>26</v>
      </c>
      <c r="U40" s="30">
        <v>30000</v>
      </c>
      <c r="V40" s="29" t="s">
        <v>61</v>
      </c>
      <c r="W40" s="108" t="s">
        <v>88</v>
      </c>
      <c r="X40" s="50"/>
      <c r="Y40" s="47"/>
      <c r="Z40" s="48"/>
    </row>
    <row r="41" spans="1:26" s="46" customFormat="1">
      <c r="A41" s="49">
        <f t="shared" si="6"/>
        <v>6</v>
      </c>
      <c r="B41" s="37" t="s">
        <v>62</v>
      </c>
      <c r="C41" s="38">
        <f t="shared" si="7"/>
        <v>12877.5</v>
      </c>
      <c r="D41" s="113">
        <f t="shared" si="8"/>
        <v>1.1198921633638073</v>
      </c>
      <c r="E41" s="116">
        <v>69536</v>
      </c>
      <c r="F41" s="116">
        <v>77265</v>
      </c>
      <c r="G41" s="41">
        <f>IF((F41-I41-$H$39/$A$39*A41*1.1)&lt;1500,1500,IF((F41-I41-$H$39/$A$39*A41*1.1)&gt;3500,3500,F41-I41-$H$39/$A$39*A41*1.1))</f>
        <v>1500</v>
      </c>
      <c r="H41" s="41">
        <f t="shared" si="9"/>
        <v>75765</v>
      </c>
      <c r="I41" s="40">
        <f>IF((F41-(1.1*$H$39/$A$39*A41+3500))&lt;0,0,F41-(1.1*$H$39/$A$39*A41+3500))</f>
        <v>0</v>
      </c>
      <c r="J41" s="40" t="str">
        <f>IF(D41&lt;1.3,"",1.3*$C$39*A41)</f>
        <v/>
      </c>
      <c r="K41" s="40"/>
      <c r="L41" s="42">
        <v>210231956</v>
      </c>
      <c r="M41" s="43" t="s">
        <v>63</v>
      </c>
      <c r="N41" s="43" t="s">
        <v>64</v>
      </c>
      <c r="O41" s="44">
        <v>1</v>
      </c>
      <c r="P41" s="43" t="s">
        <v>58</v>
      </c>
      <c r="Q41" s="43" t="s">
        <v>59</v>
      </c>
      <c r="R41" s="43" t="s">
        <v>65</v>
      </c>
      <c r="S41" s="45">
        <v>6</v>
      </c>
      <c r="T41" s="43" t="s">
        <v>26</v>
      </c>
      <c r="U41" s="45">
        <v>10000</v>
      </c>
      <c r="V41" s="43" t="s">
        <v>61</v>
      </c>
      <c r="W41" s="109" t="s">
        <v>28</v>
      </c>
      <c r="X41" s="50"/>
      <c r="Y41" s="47"/>
      <c r="Z41" s="48"/>
    </row>
    <row r="42" spans="1:26" s="46" customFormat="1" ht="13.5" thickBot="1">
      <c r="A42" s="51">
        <f t="shared" si="6"/>
        <v>2</v>
      </c>
      <c r="B42" s="52" t="s">
        <v>62</v>
      </c>
      <c r="C42" s="53">
        <f t="shared" si="7"/>
        <v>13058.5</v>
      </c>
      <c r="D42" s="121">
        <f t="shared" si="8"/>
        <v>1.1356328336467698</v>
      </c>
      <c r="E42" s="122">
        <v>22876</v>
      </c>
      <c r="F42" s="122">
        <v>26117</v>
      </c>
      <c r="G42" s="123">
        <f>IF((F42-I42-$H$39/$A$39*A42*1.1)&lt;1500,1500,IF((F42-I42-$H$39/$A$39*A42*1.1)&gt;3500,3500,F42-I42-$H$39/$A$39*A42*1.1))</f>
        <v>1500</v>
      </c>
      <c r="H42" s="123">
        <f t="shared" si="9"/>
        <v>24617</v>
      </c>
      <c r="I42" s="54">
        <f>IF((F42-(1.1*$H$39/$A$39*A42+3500))&lt;0,0,F42-(1.1*$H$39/$A$39*A42+3500))</f>
        <v>0</v>
      </c>
      <c r="J42" s="54" t="str">
        <f>IF(D42&lt;1.3,"",1.3*$C$39*A42)</f>
        <v/>
      </c>
      <c r="K42" s="54"/>
      <c r="L42" s="55">
        <v>210231964</v>
      </c>
      <c r="M42" s="56" t="s">
        <v>76</v>
      </c>
      <c r="N42" s="56" t="s">
        <v>72</v>
      </c>
      <c r="O42" s="57">
        <v>2</v>
      </c>
      <c r="P42" s="56" t="s">
        <v>58</v>
      </c>
      <c r="Q42" s="56" t="s">
        <v>59</v>
      </c>
      <c r="R42" s="56" t="s">
        <v>77</v>
      </c>
      <c r="S42" s="58">
        <v>1</v>
      </c>
      <c r="T42" s="56" t="s">
        <v>26</v>
      </c>
      <c r="U42" s="58">
        <v>20000</v>
      </c>
      <c r="V42" s="56" t="s">
        <v>61</v>
      </c>
      <c r="W42" s="110" t="s">
        <v>28</v>
      </c>
      <c r="X42" s="50"/>
      <c r="Y42" s="47"/>
      <c r="Z42" s="48"/>
    </row>
    <row r="43" spans="1:26" s="84" customFormat="1">
      <c r="A43" s="65"/>
      <c r="B43" s="65"/>
      <c r="C43" s="66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9"/>
      <c r="P43" s="83"/>
      <c r="Q43" s="83"/>
      <c r="R43" s="65"/>
      <c r="S43" s="83"/>
      <c r="T43" s="83"/>
      <c r="U43" s="83"/>
      <c r="V43" s="72"/>
      <c r="W43" s="83"/>
      <c r="X43" s="45"/>
      <c r="Z43" s="42"/>
    </row>
    <row r="44" spans="1:26" s="84" customFormat="1">
      <c r="A44" s="69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83"/>
      <c r="R44" s="69"/>
      <c r="S44" s="83"/>
      <c r="T44" s="83"/>
      <c r="U44" s="83"/>
      <c r="V44" s="72"/>
      <c r="W44" s="83"/>
      <c r="X44" s="45"/>
      <c r="Z44" s="42"/>
    </row>
    <row r="45" spans="1:26" s="84" customFormat="1">
      <c r="A45" s="69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83"/>
      <c r="R45" s="69"/>
      <c r="S45" s="83"/>
      <c r="T45" s="83"/>
      <c r="U45" s="83"/>
      <c r="V45" s="72"/>
      <c r="W45" s="83"/>
      <c r="X45" s="45"/>
      <c r="Z45" s="42"/>
    </row>
    <row r="46" spans="1:26" s="84" customFormat="1">
      <c r="A46" s="69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83"/>
      <c r="R46" s="69"/>
      <c r="S46" s="83"/>
      <c r="T46" s="83"/>
      <c r="U46" s="83"/>
      <c r="V46" s="72"/>
      <c r="W46" s="83"/>
      <c r="X46" s="45"/>
      <c r="Z46" s="42"/>
    </row>
    <row r="47" spans="1:26" s="84" customFormat="1">
      <c r="A47" s="69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83"/>
      <c r="R47" s="69"/>
      <c r="S47" s="83"/>
      <c r="T47" s="83"/>
      <c r="U47" s="83"/>
      <c r="V47" s="72"/>
      <c r="W47" s="83"/>
      <c r="X47" s="45"/>
      <c r="Z47" s="42"/>
    </row>
    <row r="48" spans="1:26" s="84" customFormat="1">
      <c r="A48" s="69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83"/>
      <c r="R48" s="69"/>
      <c r="S48" s="83"/>
      <c r="T48" s="83"/>
      <c r="U48" s="83"/>
      <c r="V48" s="72"/>
      <c r="W48" s="83"/>
      <c r="X48" s="45"/>
      <c r="Z48" s="42"/>
    </row>
    <row r="49" spans="1:26" s="84" customFormat="1">
      <c r="A49" s="69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83"/>
      <c r="R49" s="69"/>
      <c r="S49" s="83"/>
      <c r="T49" s="83"/>
      <c r="U49" s="83"/>
      <c r="V49" s="72"/>
      <c r="W49" s="83"/>
      <c r="X49" s="45"/>
      <c r="Z49" s="42"/>
    </row>
    <row r="50" spans="1:26" s="84" customFormat="1">
      <c r="A50" s="69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83"/>
      <c r="R50" s="69"/>
      <c r="S50" s="83"/>
      <c r="T50" s="83"/>
      <c r="U50" s="83"/>
      <c r="V50" s="72"/>
      <c r="W50" s="83"/>
      <c r="X50" s="45"/>
      <c r="Z50" s="42"/>
    </row>
    <row r="51" spans="1:26" s="84" customFormat="1">
      <c r="A51" s="69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83"/>
      <c r="R51" s="69"/>
      <c r="S51" s="83"/>
      <c r="T51" s="83"/>
      <c r="U51" s="83"/>
      <c r="V51" s="72"/>
      <c r="W51" s="83"/>
      <c r="X51" s="45"/>
      <c r="Z51" s="42"/>
    </row>
    <row r="52" spans="1:26" s="84" customFormat="1">
      <c r="A52" s="69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83"/>
      <c r="R52" s="69"/>
      <c r="S52" s="83"/>
      <c r="T52" s="83"/>
      <c r="U52" s="83"/>
      <c r="V52" s="72"/>
      <c r="W52" s="83"/>
      <c r="X52" s="45"/>
      <c r="Z52" s="42"/>
    </row>
    <row r="53" spans="1:26" s="84" customFormat="1">
      <c r="A53" s="69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83"/>
      <c r="R53" s="69"/>
      <c r="S53" s="83"/>
      <c r="T53" s="83"/>
      <c r="U53" s="83"/>
      <c r="V53" s="72"/>
      <c r="W53" s="83"/>
      <c r="X53" s="45"/>
      <c r="Z53" s="42"/>
    </row>
    <row r="54" spans="1:26" s="84" customFormat="1">
      <c r="A54" s="69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83"/>
      <c r="R54" s="69"/>
      <c r="S54" s="83"/>
      <c r="T54" s="83"/>
      <c r="U54" s="83"/>
      <c r="V54" s="72"/>
      <c r="W54" s="83"/>
      <c r="X54" s="45"/>
      <c r="Z54" s="42"/>
    </row>
    <row r="55" spans="1:26" s="84" customFormat="1">
      <c r="A55" s="69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83"/>
      <c r="R55" s="69"/>
      <c r="S55" s="83"/>
      <c r="T55" s="83"/>
      <c r="U55" s="83"/>
      <c r="V55" s="72"/>
      <c r="W55" s="83"/>
      <c r="X55" s="45"/>
      <c r="Z55" s="42"/>
    </row>
    <row r="56" spans="1:26" s="84" customFormat="1">
      <c r="A56" s="65"/>
      <c r="B56" s="65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83"/>
      <c r="Q56" s="83"/>
      <c r="R56" s="65"/>
      <c r="S56" s="83"/>
      <c r="T56" s="83"/>
      <c r="U56" s="83"/>
      <c r="V56" s="72"/>
      <c r="W56" s="83"/>
      <c r="X56" s="45"/>
      <c r="Z56" s="42"/>
    </row>
    <row r="57" spans="1:26" s="84" customFormat="1">
      <c r="A57" s="69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83"/>
      <c r="R57" s="69"/>
      <c r="S57" s="83"/>
      <c r="T57" s="83"/>
      <c r="U57" s="83"/>
      <c r="V57" s="72"/>
      <c r="W57" s="83"/>
      <c r="X57" s="45"/>
      <c r="Z57" s="42"/>
    </row>
    <row r="58" spans="1:26" s="84" customFormat="1">
      <c r="A58" s="42"/>
      <c r="B58" s="42"/>
      <c r="C58" s="85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42"/>
      <c r="P58" s="87"/>
      <c r="Q58" s="83"/>
      <c r="R58" s="42"/>
      <c r="T58" s="42"/>
      <c r="U58" s="38"/>
      <c r="V58" s="88"/>
      <c r="W58" s="66"/>
      <c r="X58" s="89"/>
      <c r="Y58" s="38"/>
      <c r="Z58" s="42"/>
    </row>
    <row r="59" spans="1:26" s="84" customFormat="1">
      <c r="A59" s="42"/>
      <c r="B59" s="42"/>
      <c r="C59" s="38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42"/>
      <c r="Q59" s="83"/>
      <c r="R59" s="42"/>
      <c r="T59" s="42"/>
      <c r="U59" s="38"/>
      <c r="V59" s="88"/>
      <c r="W59" s="66"/>
      <c r="X59" s="89"/>
      <c r="Y59" s="38"/>
      <c r="Z59" s="42"/>
    </row>
    <row r="60" spans="1:26" s="84" customFormat="1">
      <c r="A60" s="42"/>
      <c r="B60" s="42"/>
      <c r="C60" s="90"/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42"/>
      <c r="P60" s="91"/>
      <c r="Q60" s="83"/>
      <c r="R60" s="42"/>
      <c r="T60" s="42"/>
      <c r="U60" s="38"/>
      <c r="V60" s="88"/>
      <c r="W60" s="66"/>
      <c r="X60" s="89"/>
      <c r="Y60" s="38"/>
      <c r="Z60" s="42"/>
    </row>
    <row r="61" spans="1:26" s="84" customFormat="1">
      <c r="A61" s="42"/>
      <c r="B61" s="42"/>
      <c r="C61" s="90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42"/>
      <c r="P61" s="91"/>
      <c r="Q61" s="83"/>
      <c r="R61" s="42"/>
      <c r="T61" s="42"/>
      <c r="U61" s="38"/>
      <c r="V61" s="88"/>
      <c r="W61" s="66"/>
      <c r="X61" s="89"/>
      <c r="Y61" s="38"/>
      <c r="Z61" s="42"/>
    </row>
    <row r="62" spans="1:26" s="84" customFormat="1">
      <c r="A62" s="42"/>
      <c r="B62" s="42"/>
      <c r="C62" s="90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42"/>
      <c r="P62" s="91"/>
      <c r="Q62" s="83"/>
      <c r="R62" s="42"/>
      <c r="T62" s="42"/>
      <c r="U62" s="38"/>
      <c r="V62" s="88"/>
      <c r="W62" s="66"/>
      <c r="X62" s="89"/>
      <c r="Y62" s="38"/>
      <c r="Z62" s="42"/>
    </row>
    <row r="63" spans="1:26" s="84" customFormat="1">
      <c r="A63" s="42"/>
      <c r="B63" s="42"/>
      <c r="C63" s="38"/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42"/>
      <c r="Q63" s="83"/>
      <c r="R63" s="42"/>
      <c r="T63" s="42"/>
      <c r="U63" s="66"/>
      <c r="V63" s="88"/>
      <c r="W63" s="66"/>
      <c r="X63" s="89"/>
      <c r="Y63" s="38"/>
      <c r="Z63" s="42"/>
    </row>
    <row r="64" spans="1:26" s="84" customFormat="1">
      <c r="A64" s="42"/>
      <c r="B64" s="42"/>
      <c r="C64" s="90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42"/>
      <c r="P64" s="91"/>
      <c r="Q64" s="83"/>
      <c r="R64" s="42"/>
      <c r="T64" s="42"/>
      <c r="U64" s="66"/>
      <c r="V64" s="88"/>
      <c r="W64" s="66"/>
      <c r="X64" s="89"/>
      <c r="Y64" s="38"/>
      <c r="Z64" s="42"/>
    </row>
    <row r="65" spans="1:26" s="84" customFormat="1">
      <c r="A65" s="42"/>
      <c r="B65" s="42"/>
      <c r="C65" s="90"/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42"/>
      <c r="P65" s="91"/>
      <c r="Q65" s="83"/>
      <c r="R65" s="42"/>
      <c r="T65" s="42"/>
      <c r="U65" s="38"/>
      <c r="V65" s="88"/>
      <c r="W65" s="66"/>
      <c r="X65" s="89"/>
      <c r="Y65" s="38"/>
      <c r="Z65" s="42"/>
    </row>
    <row r="66" spans="1:26" s="84" customFormat="1">
      <c r="A66" s="42"/>
      <c r="B66" s="42"/>
      <c r="C66" s="90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42"/>
      <c r="P66" s="91"/>
      <c r="Q66" s="83"/>
      <c r="R66" s="42"/>
      <c r="T66" s="42"/>
      <c r="U66" s="38"/>
      <c r="V66" s="88"/>
      <c r="W66" s="66"/>
      <c r="X66" s="89"/>
      <c r="Y66" s="38"/>
      <c r="Z66" s="42"/>
    </row>
    <row r="67" spans="1:26" s="84" customFormat="1">
      <c r="A67" s="42"/>
      <c r="B67" s="42"/>
      <c r="C67" s="85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2"/>
      <c r="O67" s="42"/>
      <c r="P67" s="87"/>
      <c r="Q67" s="83"/>
      <c r="R67" s="42"/>
      <c r="T67" s="38"/>
      <c r="U67" s="66"/>
      <c r="V67" s="88"/>
      <c r="W67" s="66"/>
      <c r="X67" s="89"/>
      <c r="Y67" s="38"/>
      <c r="Z67" s="42"/>
    </row>
    <row r="68" spans="1:26" s="84" customFormat="1">
      <c r="A68" s="42"/>
      <c r="B68" s="42"/>
      <c r="C68" s="38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42"/>
      <c r="P68" s="93"/>
      <c r="Q68" s="83"/>
      <c r="R68" s="42"/>
      <c r="T68" s="38"/>
      <c r="U68" s="38"/>
      <c r="V68" s="88"/>
      <c r="W68" s="66"/>
      <c r="X68" s="89"/>
      <c r="Y68" s="38"/>
      <c r="Z68" s="42"/>
    </row>
    <row r="69" spans="1:26" s="84" customFormat="1">
      <c r="A69" s="42"/>
      <c r="B69" s="42"/>
      <c r="C69" s="94"/>
      <c r="D69" s="86"/>
      <c r="E69" s="86"/>
      <c r="F69" s="86"/>
      <c r="G69" s="86"/>
      <c r="H69" s="86"/>
      <c r="I69" s="86"/>
      <c r="J69" s="86"/>
      <c r="K69" s="86"/>
      <c r="L69" s="86"/>
      <c r="M69" s="86"/>
      <c r="N69" s="86"/>
      <c r="O69" s="42"/>
      <c r="P69" s="93"/>
      <c r="Q69" s="83"/>
      <c r="R69" s="42"/>
      <c r="T69" s="42"/>
      <c r="U69" s="66"/>
      <c r="V69" s="88"/>
      <c r="W69" s="66"/>
      <c r="X69" s="89"/>
      <c r="Y69" s="38"/>
      <c r="Z69" s="42"/>
    </row>
    <row r="70" spans="1:26">
      <c r="A70" s="42"/>
      <c r="B70" s="42"/>
      <c r="C70" s="94"/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42"/>
      <c r="P70" s="95"/>
      <c r="R70" s="42"/>
      <c r="S70" s="43"/>
      <c r="T70" s="42"/>
      <c r="U70" s="38"/>
      <c r="V70" s="88"/>
      <c r="W70" s="66"/>
      <c r="X70" s="89"/>
      <c r="Y70" s="38"/>
    </row>
    <row r="71" spans="1:26">
      <c r="A71" s="42"/>
      <c r="B71" s="42"/>
      <c r="C71" s="94"/>
      <c r="D71" s="86"/>
      <c r="E71" s="86"/>
      <c r="F71" s="86"/>
      <c r="G71" s="86"/>
      <c r="H71" s="86"/>
      <c r="I71" s="86"/>
      <c r="J71" s="86"/>
      <c r="K71" s="86"/>
      <c r="L71" s="86"/>
      <c r="M71" s="86"/>
      <c r="N71" s="86"/>
      <c r="O71" s="42"/>
      <c r="P71" s="95"/>
      <c r="R71" s="42"/>
      <c r="S71" s="43"/>
      <c r="T71" s="42"/>
      <c r="U71" s="66"/>
      <c r="V71" s="88"/>
      <c r="W71" s="66"/>
      <c r="X71" s="89"/>
      <c r="Y71" s="38"/>
    </row>
    <row r="72" spans="1:26">
      <c r="A72" s="42"/>
      <c r="B72" s="42"/>
      <c r="C72" s="94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42"/>
      <c r="P72" s="95"/>
      <c r="R72" s="42"/>
      <c r="S72" s="43"/>
      <c r="T72" s="42"/>
      <c r="U72" s="38"/>
      <c r="V72" s="88"/>
      <c r="W72" s="66"/>
      <c r="X72" s="89"/>
      <c r="Y72" s="38"/>
    </row>
    <row r="73" spans="1:26">
      <c r="A73" s="42"/>
      <c r="B73" s="42"/>
      <c r="C73" s="85"/>
      <c r="D73" s="86"/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42"/>
      <c r="P73" s="96"/>
      <c r="R73" s="42"/>
      <c r="S73" s="43"/>
      <c r="T73" s="42"/>
      <c r="U73" s="65"/>
      <c r="V73" s="88"/>
      <c r="W73" s="66"/>
      <c r="X73" s="89"/>
      <c r="Y73" s="37"/>
    </row>
    <row r="74" spans="1:26">
      <c r="A74" s="42"/>
      <c r="B74" s="42"/>
      <c r="C74" s="97"/>
      <c r="D74" s="86"/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42"/>
      <c r="P74" s="98"/>
      <c r="R74" s="42"/>
      <c r="S74" s="43"/>
      <c r="T74" s="42"/>
      <c r="U74" s="38"/>
      <c r="V74" s="88"/>
      <c r="W74" s="66"/>
      <c r="X74" s="89"/>
      <c r="Y74" s="38"/>
    </row>
    <row r="75" spans="1:26">
      <c r="A75" s="42"/>
      <c r="B75" s="42"/>
      <c r="C75" s="99"/>
      <c r="D75" s="86"/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42"/>
      <c r="P75" s="100"/>
      <c r="R75" s="42"/>
      <c r="S75" s="43"/>
      <c r="T75" s="42"/>
      <c r="U75" s="38"/>
      <c r="V75" s="88"/>
      <c r="W75" s="66"/>
      <c r="X75" s="89"/>
      <c r="Y75" s="38"/>
    </row>
    <row r="76" spans="1:26">
      <c r="A76" s="42"/>
      <c r="B76" s="42"/>
      <c r="C76" s="99"/>
      <c r="D76" s="86"/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42"/>
      <c r="P76" s="100"/>
      <c r="R76" s="42"/>
      <c r="S76" s="43"/>
      <c r="T76" s="42"/>
      <c r="U76" s="66"/>
      <c r="V76" s="88"/>
      <c r="W76" s="66"/>
      <c r="X76" s="89"/>
      <c r="Y76" s="38"/>
    </row>
    <row r="77" spans="1:26">
      <c r="A77" s="42"/>
      <c r="B77" s="42"/>
      <c r="C77" s="99"/>
      <c r="D77" s="86"/>
      <c r="E77" s="86"/>
      <c r="F77" s="86"/>
      <c r="G77" s="86"/>
      <c r="H77" s="86"/>
      <c r="I77" s="86"/>
      <c r="J77" s="86"/>
      <c r="K77" s="86"/>
      <c r="L77" s="86"/>
      <c r="M77" s="86"/>
      <c r="N77" s="86"/>
      <c r="O77" s="42"/>
      <c r="P77" s="100"/>
      <c r="R77" s="42"/>
      <c r="S77" s="43"/>
      <c r="T77" s="42"/>
      <c r="U77" s="66"/>
      <c r="V77" s="88"/>
      <c r="W77" s="66"/>
      <c r="X77" s="89"/>
      <c r="Y77" s="38"/>
      <c r="Z77" s="43"/>
    </row>
    <row r="78" spans="1:26">
      <c r="A78" s="42"/>
      <c r="B78" s="42"/>
      <c r="C78" s="97"/>
      <c r="D78" s="86"/>
      <c r="E78" s="86"/>
      <c r="F78" s="86"/>
      <c r="G78" s="86"/>
      <c r="H78" s="86"/>
      <c r="I78" s="86"/>
      <c r="J78" s="86"/>
      <c r="K78" s="86"/>
      <c r="L78" s="86"/>
      <c r="M78" s="86"/>
      <c r="N78" s="86"/>
      <c r="O78" s="42"/>
      <c r="P78" s="98"/>
      <c r="R78" s="42"/>
      <c r="S78" s="43"/>
      <c r="T78" s="38"/>
      <c r="U78" s="38"/>
      <c r="V78" s="88"/>
      <c r="W78" s="66"/>
      <c r="X78" s="89"/>
      <c r="Y78" s="38"/>
      <c r="Z78" s="43"/>
    </row>
    <row r="79" spans="1:26">
      <c r="A79" s="42"/>
      <c r="B79" s="42"/>
      <c r="C79" s="90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  <c r="O79" s="42"/>
      <c r="P79" s="101"/>
      <c r="R79" s="42"/>
      <c r="S79" s="43"/>
      <c r="T79" s="42"/>
      <c r="U79" s="38"/>
      <c r="V79" s="88"/>
      <c r="W79" s="66"/>
      <c r="X79" s="89"/>
      <c r="Y79" s="38"/>
      <c r="Z79" s="43"/>
    </row>
    <row r="80" spans="1:26">
      <c r="A80" s="42"/>
      <c r="B80" s="42"/>
      <c r="C80" s="90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  <c r="O80" s="42"/>
      <c r="P80" s="101"/>
      <c r="R80" s="42"/>
      <c r="S80" s="43"/>
      <c r="T80" s="42"/>
      <c r="U80" s="38"/>
      <c r="V80" s="88"/>
      <c r="W80" s="66"/>
      <c r="X80" s="89"/>
      <c r="Y80" s="38"/>
      <c r="Z80" s="43"/>
    </row>
    <row r="81" spans="1:26">
      <c r="A81" s="42"/>
      <c r="B81" s="42"/>
      <c r="C81" s="90"/>
      <c r="D81" s="86"/>
      <c r="E81" s="86"/>
      <c r="F81" s="86"/>
      <c r="G81" s="86"/>
      <c r="H81" s="86"/>
      <c r="I81" s="86"/>
      <c r="J81" s="86"/>
      <c r="K81" s="86"/>
      <c r="L81" s="86"/>
      <c r="M81" s="86"/>
      <c r="N81" s="86"/>
      <c r="O81" s="42"/>
      <c r="P81" s="101"/>
      <c r="R81" s="42"/>
      <c r="S81" s="43"/>
      <c r="T81" s="42"/>
      <c r="U81" s="66"/>
      <c r="V81" s="88"/>
      <c r="W81" s="66"/>
      <c r="X81" s="89"/>
      <c r="Y81" s="38"/>
      <c r="Z81" s="43"/>
    </row>
    <row r="82" spans="1:26">
      <c r="A82" s="69"/>
      <c r="B82" s="69"/>
      <c r="C82" s="69"/>
      <c r="D82" s="69"/>
      <c r="H82" s="69"/>
      <c r="I82" s="69"/>
      <c r="J82" s="69"/>
      <c r="K82" s="69"/>
      <c r="L82" s="69"/>
      <c r="M82" s="69"/>
      <c r="N82" s="69"/>
      <c r="O82" s="69"/>
      <c r="Z82" s="43"/>
    </row>
  </sheetData>
  <sortState ref="A30:Z45">
    <sortCondition ref="C30:C45"/>
  </sortState>
  <mergeCells count="4">
    <mergeCell ref="C1:Q1"/>
    <mergeCell ref="C2:Q2"/>
    <mergeCell ref="C3:Q3"/>
    <mergeCell ref="C4:Q4"/>
  </mergeCells>
  <phoneticPr fontId="6" type="noConversion"/>
  <pageMargins left="0.45" right="0.39" top="0.98425196850393704" bottom="0.98425196850393704" header="0.51181102362204722" footer="0.51181102362204722"/>
  <pageSetup paperSize="9" scale="35" orientation="landscape" verticalDpi="0" r:id="rId1"/>
  <headerFooter alignWithMargins="0"/>
  <colBreaks count="1" manualBreakCount="1">
    <brk id="26" max="5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Munka1!Nyomtatási_terület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2013-02-28T16:45:20Z</dcterms:created>
  <dcterms:modified xsi:type="dcterms:W3CDTF">2014-03-10T16:24:23Z</dcterms:modified>
</cp:coreProperties>
</file>