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O:\ATFO\TAKO\Fixesítés\FIXESÍTÉS 2026\"/>
    </mc:Choice>
  </mc:AlternateContent>
  <bookViews>
    <workbookView xWindow="0" yWindow="0" windowWidth="23040" windowHeight="8685"/>
  </bookViews>
  <sheets>
    <sheet name="termékek" sheetId="1" r:id="rId1"/>
  </sheets>
  <definedNames>
    <definedName name="_xlnm._FilterDatabase" localSheetId="0" hidden="1">termékek!$A$7:$T$52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2" i="1" l="1"/>
  <c r="I21" i="1"/>
  <c r="Q21" i="1"/>
  <c r="I10" i="1"/>
  <c r="Q10" i="1"/>
  <c r="Q14" i="1" l="1"/>
  <c r="I8" i="1" l="1"/>
  <c r="Q8" i="1"/>
  <c r="Q16" i="1" l="1"/>
  <c r="Q15" i="1"/>
  <c r="Q11" i="1"/>
  <c r="J21" i="1" s="1"/>
  <c r="Q9" i="1"/>
  <c r="Q12" i="1"/>
  <c r="Q13" i="1"/>
  <c r="Q22" i="1"/>
  <c r="Q18" i="1"/>
  <c r="Q19" i="1"/>
  <c r="Q17" i="1"/>
  <c r="I14" i="1"/>
  <c r="I16" i="1"/>
  <c r="I15" i="1"/>
  <c r="I11" i="1"/>
  <c r="I9" i="1"/>
  <c r="I12" i="1"/>
  <c r="I13" i="1"/>
  <c r="I18" i="1"/>
  <c r="I19" i="1"/>
  <c r="I17" i="1"/>
  <c r="J8" i="1" l="1"/>
  <c r="J17" i="1"/>
  <c r="J15" i="1"/>
  <c r="J11" i="1"/>
  <c r="J12" i="1"/>
  <c r="J9" i="1"/>
  <c r="J19" i="1"/>
  <c r="J10" i="1"/>
  <c r="J14" i="1"/>
  <c r="J18" i="1"/>
  <c r="P10" i="1"/>
  <c r="P21" i="1"/>
  <c r="J20" i="1"/>
  <c r="J16" i="1"/>
  <c r="J22" i="1"/>
  <c r="J13" i="1"/>
  <c r="P16" i="1"/>
  <c r="P8" i="1"/>
  <c r="Q28" i="1"/>
  <c r="Q29" i="1"/>
  <c r="Q20" i="1"/>
  <c r="I26" i="1" l="1"/>
  <c r="I44" i="1"/>
  <c r="I32" i="1"/>
  <c r="I28" i="1"/>
  <c r="I41" i="1"/>
  <c r="I30" i="1"/>
  <c r="I48" i="1"/>
  <c r="I49" i="1"/>
  <c r="I38" i="1"/>
  <c r="I45" i="1"/>
  <c r="I27" i="1"/>
  <c r="I40" i="1"/>
  <c r="I36" i="1"/>
  <c r="I47" i="1"/>
  <c r="I25" i="1"/>
  <c r="I34" i="1"/>
  <c r="I20" i="1"/>
  <c r="I24" i="1"/>
  <c r="I29" i="1"/>
  <c r="I33" i="1"/>
  <c r="I42" i="1"/>
  <c r="I35" i="1"/>
  <c r="I50" i="1"/>
  <c r="P33" i="1" l="1"/>
  <c r="P28" i="1"/>
  <c r="P48" i="1"/>
  <c r="I31" i="1"/>
  <c r="I43" i="1"/>
  <c r="I51" i="1"/>
  <c r="I39" i="1"/>
  <c r="P39" i="1" s="1"/>
  <c r="I52" i="1"/>
  <c r="P52" i="1" s="1"/>
  <c r="I37" i="1"/>
  <c r="I46" i="1"/>
  <c r="P50" i="1" l="1"/>
  <c r="P46" i="1"/>
  <c r="P35" i="1"/>
  <c r="P41" i="1"/>
  <c r="P34" i="1"/>
  <c r="P40" i="1"/>
  <c r="P26" i="1"/>
  <c r="P31" i="1"/>
  <c r="P37" i="1"/>
  <c r="P32" i="1"/>
  <c r="P30" i="1"/>
  <c r="P43" i="1"/>
  <c r="P42" i="1"/>
  <c r="P38" i="1"/>
  <c r="P27" i="1"/>
  <c r="P25" i="1"/>
  <c r="P13" i="1"/>
  <c r="P12" i="1"/>
  <c r="P11" i="1"/>
  <c r="P9" i="1"/>
  <c r="P15" i="1"/>
  <c r="P14" i="1"/>
  <c r="P49" i="1"/>
  <c r="P36" i="1"/>
  <c r="P45" i="1"/>
  <c r="P44" i="1"/>
  <c r="P22" i="1"/>
  <c r="P19" i="1"/>
  <c r="P18" i="1"/>
  <c r="P47" i="1"/>
  <c r="P17" i="1"/>
  <c r="P51" i="1"/>
  <c r="P20" i="1"/>
  <c r="P24" i="1"/>
  <c r="P29" i="1"/>
  <c r="Q24" i="1"/>
  <c r="Q26" i="1"/>
  <c r="Q27" i="1"/>
  <c r="Q25" i="1"/>
  <c r="Q38" i="1"/>
  <c r="R47" i="1"/>
  <c r="Q47" i="1" s="1"/>
  <c r="Q34" i="1"/>
  <c r="R46" i="1"/>
  <c r="Q46" i="1" s="1"/>
  <c r="Q39" i="1"/>
  <c r="Q33" i="1"/>
  <c r="R43" i="1"/>
  <c r="Q43" i="1" s="1"/>
  <c r="Q30" i="1"/>
  <c r="Q35" i="1"/>
  <c r="Q36" i="1"/>
  <c r="R51" i="1"/>
  <c r="Q51" i="1" s="1"/>
  <c r="R48" i="1"/>
  <c r="Q48" i="1" s="1"/>
  <c r="R44" i="1"/>
  <c r="Q44" i="1" s="1"/>
  <c r="Q31" i="1"/>
  <c r="R49" i="1"/>
  <c r="Q49" i="1" s="1"/>
  <c r="R50" i="1"/>
  <c r="Q50" i="1" s="1"/>
  <c r="R42" i="1"/>
  <c r="Q42" i="1" s="1"/>
  <c r="Q32" i="1"/>
  <c r="R52" i="1"/>
  <c r="Q52" i="1" s="1"/>
  <c r="R45" i="1"/>
  <c r="Q45" i="1" s="1"/>
  <c r="Q37" i="1"/>
  <c r="Q40" i="1"/>
  <c r="R41" i="1"/>
  <c r="Q41" i="1" s="1"/>
  <c r="J50" i="1" l="1"/>
  <c r="J28" i="1"/>
  <c r="J33" i="1"/>
  <c r="J39" i="1"/>
  <c r="J45" i="1"/>
  <c r="J48" i="1"/>
  <c r="J36" i="1"/>
  <c r="J47" i="1"/>
  <c r="J37" i="1"/>
  <c r="J32" i="1"/>
  <c r="J44" i="1"/>
  <c r="J51" i="1"/>
  <c r="J29" i="1"/>
  <c r="J34" i="1"/>
  <c r="J40" i="1"/>
  <c r="J46" i="1"/>
  <c r="J49" i="1"/>
  <c r="J41" i="1"/>
  <c r="J42" i="1"/>
  <c r="J26" i="1"/>
  <c r="J43" i="1"/>
  <c r="J38" i="1"/>
  <c r="J52" i="1"/>
  <c r="J30" i="1"/>
  <c r="J35" i="1"/>
  <c r="J24" i="1"/>
  <c r="J31" i="1"/>
  <c r="J27" i="1"/>
  <c r="J25" i="1"/>
</calcChain>
</file>

<file path=xl/sharedStrings.xml><?xml version="1.0" encoding="utf-8"?>
<sst xmlns="http://schemas.openxmlformats.org/spreadsheetml/2006/main" count="330" uniqueCount="159">
  <si>
    <t>EU/1/15/1074/005</t>
  </si>
  <si>
    <t>BENEPALI 25 MG OLDATOS INJEKCIÓ ELŐRETÖLTÖTT FECSKENDŐBEN</t>
  </si>
  <si>
    <t>4x0,51ml előretöltött fecskendőben</t>
  </si>
  <si>
    <t>etanercept</t>
  </si>
  <si>
    <t>Biogen Hungary Korlátolt Felelősségű Társaság</t>
  </si>
  <si>
    <t>EU/1/15/1074/001</t>
  </si>
  <si>
    <t>BENEPALI 50 MG OLDATOS INJEKCIÓ ELŐRETÖLTÖTT FECSKENDŐBEN</t>
  </si>
  <si>
    <t>4x1ml előretöltött fecskendőben</t>
  </si>
  <si>
    <t>EU/1/15/1074/002</t>
  </si>
  <si>
    <t>BENEPALI 50 MG OLDATOS INJEKCIÓ ELŐRETÖLTÖTT INJEKCIÓS TOLLBAN</t>
  </si>
  <si>
    <t>4x1ml előretöltött injekciós tollban</t>
  </si>
  <si>
    <t>EU/1/99/126/022</t>
  </si>
  <si>
    <t>ENBREL 10 MG POR ÉS OLDÓSZER OLDATOS INJEKCIÓHOZ GYERMEKGYÓGYÁSZATI ALKALMAZÁSRA</t>
  </si>
  <si>
    <t>4x injekciós üvegben + 4 db előretöltött fecskendő + 4 db injekciós tű + 4 db injekciós üveg feltétet + 8 db törlőkendő</t>
  </si>
  <si>
    <t>Pfizer Kft.</t>
  </si>
  <si>
    <t>EU/1/99/126/013</t>
  </si>
  <si>
    <t>ENBREL 25 MG OLDATOS INJEKCIÓ ELŐRETÖLTÖTT FECSKENDŐBEN</t>
  </si>
  <si>
    <t>4x előretöltött fecskendőben +4 db alkoholos törlőkendő</t>
  </si>
  <si>
    <t>EU/1/99/126/003</t>
  </si>
  <si>
    <t>ENBREL 25 MG POR ÉS OLDÓSZER OLDATOS INJEKCIÓHOZ</t>
  </si>
  <si>
    <t>4x injekciós üvegben + 4 db előretöltött fecskendő + 4 db injekciós tű + 4 db injekciós üveg feltét + 8 db törlőkendő</t>
  </si>
  <si>
    <t>EU/1/99/126/017</t>
  </si>
  <si>
    <t>ENBREL 50 MG OLDATOS INJEKCIÓ ELŐRETÖLTÖTT FECSKENDŐBEN</t>
  </si>
  <si>
    <t>4x előretöltött fecskendőben + 4 db alkoholos törlőkendő</t>
  </si>
  <si>
    <t>EU/1/99/126/020</t>
  </si>
  <si>
    <t>ENBREL 50 MG OLDATOS INJEKCIÓ ELŐRETÖLTÖTT INJEKCIÓS TOLLBAN</t>
  </si>
  <si>
    <t>4x előretöltött injekciós tollban (myclic) + 4 db alkoholos törlőkendő</t>
  </si>
  <si>
    <t>EU/1/17/1195/003</t>
  </si>
  <si>
    <t>ERELZI 25 MG OLDATOS INJEKCIÓ ELŐRETÖLTÖTT FECSKENDŐBEN</t>
  </si>
  <si>
    <t>4x0,5ml előretöltött fecskendőben</t>
  </si>
  <si>
    <t>Sandoz Hungária Kereskedelmi Kft.</t>
  </si>
  <si>
    <t>EU/1/17/1195/007</t>
  </si>
  <si>
    <t>ERELZI 50 MG OLDATOS INJEKCIÓ ELŐRETÖLTÖTT FECSKENDŐBEN</t>
  </si>
  <si>
    <t>EU/1/17/1195/011</t>
  </si>
  <si>
    <t>ERELZI 50 MG OLDATOS INJEKCIÓ ELŐRETÖLTÖTT INJEKCIÓS TOLLBAN</t>
  </si>
  <si>
    <t>Nyilvántartási szám</t>
  </si>
  <si>
    <t>Törzskönyvi törlés</t>
  </si>
  <si>
    <t>Készítmény megnevezése</t>
  </si>
  <si>
    <t>Kiszerelés</t>
  </si>
  <si>
    <t>Hatóanyag</t>
  </si>
  <si>
    <t>Termelői ár (Ft)</t>
  </si>
  <si>
    <t>Bruttó fogyasztói ár (Ft)</t>
  </si>
  <si>
    <t>Kiemelt támogatási technika</t>
  </si>
  <si>
    <t>Kimelt támogatási kategória (%)</t>
  </si>
  <si>
    <t>Kiemelt támogatási összeg (Ft)</t>
  </si>
  <si>
    <t>Térítési díj kiemelt támogatás esetén (Ft)</t>
  </si>
  <si>
    <t>Forgalmazó</t>
  </si>
  <si>
    <t>EU/1/16/1164/007</t>
  </si>
  <si>
    <t>AMGEVITA 40 MG OLDATOS INJEKCIÓ ELŐRETÖLTÖTT INJEKCIÓS TOLLBAN</t>
  </si>
  <si>
    <t>2x0,8ml előretöltött injekciós tollban</t>
  </si>
  <si>
    <t>adalimumab</t>
  </si>
  <si>
    <t>Amgen Gyógyszerkereskedelmi Kft.</t>
  </si>
  <si>
    <t>EU/1/18/1319/002</t>
  </si>
  <si>
    <t>HULIO 40 MG OLDATOS INJEKCIÓ ELŐRETÖLTÖTT INJEKCIÓS FECSKENDŐBEN</t>
  </si>
  <si>
    <t>2x0,8ml előretöltött fecskendőben automata tűvédővel+2 db alkoholos törlőkendő</t>
  </si>
  <si>
    <t>Mylan EPD Korlátolt Felelősségű Társaság</t>
  </si>
  <si>
    <t>EU/1/18/1319/005</t>
  </si>
  <si>
    <t>HULIO 40 MG OLDATOS INJEKCIÓ ELŐRETÖLTÖTT INJEKCIÓS TOLLBAN</t>
  </si>
  <si>
    <t>2x0,8ml előretöltött injekciós tollban +2 db alkoholos törlőkendő</t>
  </si>
  <si>
    <t>EU/1/18/1319/007</t>
  </si>
  <si>
    <t>HULIO 40 MG/0,8 ML OLDATOS INJEKCIÓ</t>
  </si>
  <si>
    <t>2x0,8ml injekciós üvegben +2 előretöltött fecskendő+2 tű+2 steril üvegadapter+4 alkoholos törlőkendő (gyűjtőcsomagolásban)</t>
  </si>
  <si>
    <t>EU/1/03/256/022</t>
  </si>
  <si>
    <t>HUMIRA 20 MG OLDATOS INJEKCIÓ ELŐRETÖLTÖTT FECSKENDŐBEN</t>
  </si>
  <si>
    <t>2x előretöltött fecskendőben +2 alkoholos törlőkendő</t>
  </si>
  <si>
    <t>AbbVie Kft.</t>
  </si>
  <si>
    <t>EU/1/03/256/013</t>
  </si>
  <si>
    <t>HUMIRA 40 MG OLDATOS INJEKCIÓ ELŐRETÖLTÖTT FECSKENDŐBEN</t>
  </si>
  <si>
    <t>2x0,4ml előretöltött fecskendőben (40 mg/0,4 ml)+2 alkoholos törlőkendő</t>
  </si>
  <si>
    <t>EU/1/03/256/017</t>
  </si>
  <si>
    <t>HUMIRA 40 MG OLDATOS INJEKCIÓ ELŐRETÖLTÖTT INJEKCIÓS TOLLBAN</t>
  </si>
  <si>
    <t>2x0,4ml előretöltött injekciós tollban (40 mg/0,4 ml)+2 alkoholos törlőkendő</t>
  </si>
  <si>
    <t>EU/1/03/256/021</t>
  </si>
  <si>
    <t>HUMIRA 80 MG OLDATOS INJEKCIÓ ELŐRETÖLTÖTT INJEKCIÓS TOLLBAN</t>
  </si>
  <si>
    <t>1x0,8ml előretöltött injekciós tollban +2 alkoholos törlőkendő buborékcsomagolásban</t>
  </si>
  <si>
    <t>HYRIMOZ 40 MG OLDATOS INJEKCIÓ ELŐRETÖLTÖTT INJEKCIÓS TOLLBAN</t>
  </si>
  <si>
    <t>EU/1/19/1356/002</t>
  </si>
  <si>
    <t>IDACIO 40 MG OLDATOS INJEKCIÓ ELŐRETÖLTÖTT FECSKENDŐBEN</t>
  </si>
  <si>
    <t>2x0,8ml előretöltött fecskendőben +2 alkoholos törlő</t>
  </si>
  <si>
    <t>Fresenius Kabi Deutschland GmbH</t>
  </si>
  <si>
    <t>EU/1/19/1356/003</t>
  </si>
  <si>
    <t>IDACIO 40 MG OLDATOS INJEKCIÓ ELŐRETÖLTÖTT INJEKCIÓS TOLLBAN</t>
  </si>
  <si>
    <t>2x0,8ml előretöltött injekciós tollban +2 alkoholos törlő</t>
  </si>
  <si>
    <t>EU/1/20/1513/001</t>
  </si>
  <si>
    <t>YUFLYMA 40 MG OLDATOS INJEKCIÓ ELŐRETÖLTÖTT FECSKENDŐBEN</t>
  </si>
  <si>
    <t>1x0,4ml előretöltött fecskendőben + 2 alkoholos törlőkendő</t>
  </si>
  <si>
    <t>Celltrion Healthcare Hungary  Korlátolt Felelősségű Társaság</t>
  </si>
  <si>
    <t>EU/1/20/1513/005</t>
  </si>
  <si>
    <t>1x0,4ml előretöltött fecskendőben tűvédővel, + 2 alkoholos törlőkendő</t>
  </si>
  <si>
    <t>EU/1/20/1513/002</t>
  </si>
  <si>
    <t>2x0,4ml előretöltött fecskendőben + 2 alkoholos törlőkendő</t>
  </si>
  <si>
    <t>EU/1/20/1513/006</t>
  </si>
  <si>
    <t>2x0,4ml előretöltött fecskendőben tűvédővel, + 2 alkoholos törlőkendő</t>
  </si>
  <si>
    <t>EU/1/20/1513/003</t>
  </si>
  <si>
    <t>4x0,4ml előretöltött fecskendőben + 4 alkoholos törlőkendő</t>
  </si>
  <si>
    <t>EU/1/20/1513/007</t>
  </si>
  <si>
    <t>4x0,4ml előretöltött fecskendőben tűvédővel, + 4 alkoholos törlőkendő</t>
  </si>
  <si>
    <t>EU/1/20/1513/004</t>
  </si>
  <si>
    <t>6x0,4ml előretöltött fecskendőben + 6 alkoholos törlőkendő</t>
  </si>
  <si>
    <t>EU/1/20/1513/008</t>
  </si>
  <si>
    <t>6x0,4ml előretöltött fecskendőben tűvédővel, + 6 alkoholos törlőkendő</t>
  </si>
  <si>
    <t>EU/1/20/1513/009</t>
  </si>
  <si>
    <t>YUFLYMA 40 MG OLDATOS INJEKCIÓ ELŐRETÖLTÖTT INJEKCIÓS TOLLBAN</t>
  </si>
  <si>
    <t>1x0,4ml előretöltött injekciós tollban + 2 alkoholos törlőkendő</t>
  </si>
  <si>
    <t>EU/1/20/1513/010</t>
  </si>
  <si>
    <t>2x0,4ml előretöltött injekciós tollban + 2 alkoholos törlőkendő</t>
  </si>
  <si>
    <t>EU/1/20/1513/011</t>
  </si>
  <si>
    <t>4x0,4ml előretöltött injekciós tollban + 4 alkoholos törlőkendő</t>
  </si>
  <si>
    <t>EU/1/20/1513/012</t>
  </si>
  <si>
    <t>6x0,4ml előretöltött injekciós tollban + 6 alkoholos törlőkendő</t>
  </si>
  <si>
    <t>EU/1/09/544/001</t>
  </si>
  <si>
    <t>CIMZIA 200 MG OLDATOS INJEKCIÓ ELŐRETÖLTÖTT FECSKENDŐBEN</t>
  </si>
  <si>
    <t>2x1ml előretöltött fecskendőben +2 alkoholos törlő</t>
  </si>
  <si>
    <t>certolizumab pegol</t>
  </si>
  <si>
    <t>UCB Magyarország Kft.</t>
  </si>
  <si>
    <t>EU/1/09/546/003</t>
  </si>
  <si>
    <t>SIMPONI 50 MG OLDATOS INJEKCIÓ ELŐRETÖLTÖTT FECSKENDŐBEN</t>
  </si>
  <si>
    <t>1x előretöltött fecskendőben</t>
  </si>
  <si>
    <t>golimumab</t>
  </si>
  <si>
    <t>MSD Pharma Hungary Korlátolt Felelősségű Társaság</t>
  </si>
  <si>
    <t>EU/1/09/546/001</t>
  </si>
  <si>
    <t>SIMPONI 50 MG OLDATOS INJEKCIÓ ELŐRETÖLTÖTT INJEKCIÓS TOLLBAN</t>
  </si>
  <si>
    <t>1x előretöltött injekciós tollban</t>
  </si>
  <si>
    <t>ELVÁRT ÁR I. NTK</t>
  </si>
  <si>
    <t>ELVÁRT ÁR II. NTK</t>
  </si>
  <si>
    <t>módosított DDD (mg) - KTE</t>
  </si>
  <si>
    <t>Módosított (DOT) - KTE</t>
  </si>
  <si>
    <t>elvárt árhoz képest (%)</t>
  </si>
  <si>
    <t>77/a1.</t>
  </si>
  <si>
    <t>77/a2.</t>
  </si>
  <si>
    <t>Vonatkozó EÜ 100 pont</t>
  </si>
  <si>
    <t>Visszafizetés</t>
  </si>
  <si>
    <t>Módosított NTK (Ft)</t>
  </si>
  <si>
    <t>TTT</t>
  </si>
  <si>
    <t>1x0,8ml injekciós tollban + 2 alkoholos törlőkendő</t>
  </si>
  <si>
    <t>YUFLYMA 80 MG OLDATOS INJEKCIÓ ELŐRETÖLTÖTT INJEKCIÓS TOLLBAN</t>
  </si>
  <si>
    <t>EU/1/20/1513/015</t>
  </si>
  <si>
    <t>1x0,8ml előretöltött fecskendőben + 2 alkoholos törlőkendő</t>
  </si>
  <si>
    <t>YUFLYMA 80 MG OLDATOS INJEKCIÓ ELŐRETÖLTÖTT FECSKENDŐBEN</t>
  </si>
  <si>
    <t>EU/1/20/1513/013</t>
  </si>
  <si>
    <t>TBIOL</t>
  </si>
  <si>
    <t>EU/1/21/1589/005</t>
  </si>
  <si>
    <t>HUKYNDRA 40 MG OLDATOS INJEKCIÓ ELŐRETÖLTÖTT TOLLBAN</t>
  </si>
  <si>
    <t>STADA Hungary Korlátolt Felelősségű Társaság</t>
  </si>
  <si>
    <t>EU/1/18/1286/016</t>
  </si>
  <si>
    <t>2x0,4ml előretöltött injekciós tollban</t>
  </si>
  <si>
    <t>EU/1/18/1286/010</t>
  </si>
  <si>
    <t>HYRIMOZ 80 MG OLDATOS INJEKCIÓ ELŐRETÖLTÖTT INJEKCIÓS TOLLBAN</t>
  </si>
  <si>
    <t>1x0,8ml előretöltött injekciós tollban</t>
  </si>
  <si>
    <t>EU/1/16/1164/015</t>
  </si>
  <si>
    <t>2x0.4ml előretöltött injekciós tollban (sureclick)</t>
  </si>
  <si>
    <t>EU/1/21/1589/008</t>
  </si>
  <si>
    <t>HUKYNDRA 80 MG OLDATOS INJEKCIÓ ELŐRETÖLTÖTT TOLLBAN</t>
  </si>
  <si>
    <t>1x0,8 ml előretöltött injekciós tollban + 1 alkoholos törlőkendő</t>
  </si>
  <si>
    <t>EU/1/20/1513/017</t>
  </si>
  <si>
    <t>YUFLYMA 20 MG OLDATOS INJEKCIÓ ELŐRETÖLTÖTT FECSKENDŐBEN</t>
  </si>
  <si>
    <t>2x0,2ml előretöltött fecskendőben üveg, + 2 alkoholos törlőkendő</t>
  </si>
  <si>
    <t>Celltrion Healthcare Hungary Korlátolt Felelősségű Társaság</t>
  </si>
  <si>
    <t>össz ható. menny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</si>
</sst>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8" formatCode="#,##0.00\ &quot;Ft&quot;;[Red]\-#,##0.00\ &quot;Ft&quot;"/>
    <numFmt numFmtId="43" formatCode="_-* #,##0.00_-;\-* #,##0.00_-;_-* &quot;-&quot;??_-;_-@_-"/>
    <numFmt numFmtId="164" formatCode="_-* #,##0_-;\-* #,##0_-;_-* &quot;-&quot;??_-;_-@_-"/>
    <numFmt numFmtId="165" formatCode="0.000"/>
    <numFmt numFmtId="166" formatCode="_-* #,##0.0000_-;\-* #,##0.0000_-;_-* &quot;-&quot;??_-;_-@_-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</font>
    <font>
      <sz val="11"/>
      <color rgb="FF006100"/>
      <name val="Calibri"/>
      <family val="2"/>
      <charset val="238"/>
      <scheme val="minor"/>
    </font>
    <font>
      <b/>
      <sz val="11"/>
      <color rgb="FF0061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5" fillId="7" borderId="0" applyNumberFormat="0" applyBorder="0" applyAlignment="0" applyProtection="0"/>
  </cellStyleXfs>
  <cellXfs count="175">
    <xf numFmtId="0" fontId="0" fillId="0" borderId="0" xfId="0"/>
    <xf numFmtId="0" fontId="0" fillId="4" borderId="0" xfId="0" applyFill="1" applyAlignment="1">
      <alignment horizontal="center" vertical="center" wrapText="1"/>
    </xf>
    <xf numFmtId="0" fontId="0" fillId="0" borderId="0" xfId="0" applyAlignment="1">
      <alignment horizontal="right"/>
    </xf>
    <xf numFmtId="0" fontId="0" fillId="0" borderId="0" xfId="0" applyFill="1"/>
    <xf numFmtId="164" fontId="0" fillId="0" borderId="0" xfId="1" applyNumberFormat="1" applyFont="1" applyFill="1"/>
    <xf numFmtId="0" fontId="0" fillId="6" borderId="0" xfId="0" applyFill="1"/>
    <xf numFmtId="164" fontId="0" fillId="6" borderId="0" xfId="1" applyNumberFormat="1" applyFont="1" applyFill="1"/>
    <xf numFmtId="164" fontId="0" fillId="0" borderId="0" xfId="1" applyNumberFormat="1" applyFont="1"/>
    <xf numFmtId="164" fontId="0" fillId="0" borderId="0" xfId="1" applyNumberFormat="1" applyFont="1" applyFill="1" applyBorder="1"/>
    <xf numFmtId="43" fontId="0" fillId="0" borderId="0" xfId="1" applyNumberFormat="1" applyFont="1" applyFill="1" applyBorder="1"/>
    <xf numFmtId="0" fontId="0" fillId="0" borderId="0" xfId="0" applyFill="1" applyBorder="1"/>
    <xf numFmtId="0" fontId="5" fillId="7" borderId="0" xfId="4"/>
    <xf numFmtId="0" fontId="5" fillId="0" borderId="0" xfId="4" applyFill="1"/>
    <xf numFmtId="164" fontId="0" fillId="0" borderId="0" xfId="0" applyNumberFormat="1" applyAlignment="1">
      <alignment horizontal="right"/>
    </xf>
    <xf numFmtId="43" fontId="0" fillId="0" borderId="0" xfId="1" applyNumberFormat="1" applyFont="1" applyFill="1"/>
    <xf numFmtId="0" fontId="7" fillId="3" borderId="0" xfId="3" applyFont="1"/>
    <xf numFmtId="0" fontId="7" fillId="3" borderId="1" xfId="3" applyFont="1" applyBorder="1"/>
    <xf numFmtId="0" fontId="7" fillId="0" borderId="0" xfId="0" applyFont="1" applyFill="1"/>
    <xf numFmtId="0" fontId="7" fillId="5" borderId="0" xfId="0" applyFont="1" applyFill="1"/>
    <xf numFmtId="0" fontId="7" fillId="5" borderId="1" xfId="0" applyFont="1" applyFill="1" applyBorder="1"/>
    <xf numFmtId="0" fontId="7" fillId="2" borderId="0" xfId="2" applyFont="1"/>
    <xf numFmtId="164" fontId="7" fillId="6" borderId="0" xfId="3" applyNumberFormat="1" applyFont="1" applyFill="1" applyBorder="1"/>
    <xf numFmtId="0" fontId="9" fillId="3" borderId="0" xfId="3" applyFont="1"/>
    <xf numFmtId="0" fontId="7" fillId="2" borderId="0" xfId="2" applyFont="1" applyBorder="1"/>
    <xf numFmtId="0" fontId="5" fillId="0" borderId="0" xfId="4" applyFill="1" applyAlignment="1">
      <alignment horizontal="right"/>
    </xf>
    <xf numFmtId="2" fontId="7" fillId="6" borderId="0" xfId="0" applyNumberFormat="1" applyFont="1" applyFill="1" applyBorder="1"/>
    <xf numFmtId="0" fontId="7" fillId="6" borderId="0" xfId="2" applyFont="1" applyFill="1" applyBorder="1"/>
    <xf numFmtId="2" fontId="7" fillId="6" borderId="0" xfId="2" applyNumberFormat="1" applyFont="1" applyFill="1" applyBorder="1"/>
    <xf numFmtId="164" fontId="7" fillId="5" borderId="0" xfId="1" applyNumberFormat="1" applyFont="1" applyFill="1" applyBorder="1"/>
    <xf numFmtId="0" fontId="0" fillId="0" borderId="0" xfId="0" applyFill="1" applyBorder="1" applyAlignment="1">
      <alignment horizontal="center"/>
    </xf>
    <xf numFmtId="0" fontId="0" fillId="0" borderId="0" xfId="0" applyAlignment="1">
      <alignment horizontal="center"/>
    </xf>
    <xf numFmtId="164" fontId="7" fillId="5" borderId="0" xfId="1" applyNumberFormat="1" applyFont="1" applyFill="1" applyBorder="1" applyAlignment="1">
      <alignment horizontal="center"/>
    </xf>
    <xf numFmtId="0" fontId="7" fillId="0" borderId="0" xfId="0" applyFont="1" applyFill="1" applyBorder="1"/>
    <xf numFmtId="0" fontId="7" fillId="6" borderId="0" xfId="3" applyFont="1" applyFill="1" applyBorder="1"/>
    <xf numFmtId="0" fontId="8" fillId="5" borderId="0" xfId="0" applyFont="1" applyFill="1"/>
    <xf numFmtId="0" fontId="8" fillId="3" borderId="0" xfId="3" applyFont="1"/>
    <xf numFmtId="166" fontId="0" fillId="0" borderId="0" xfId="1" applyNumberFormat="1" applyFont="1" applyFill="1" applyBorder="1"/>
    <xf numFmtId="166" fontId="0" fillId="0" borderId="0" xfId="1" applyNumberFormat="1" applyFont="1" applyFill="1"/>
    <xf numFmtId="166" fontId="7" fillId="6" borderId="0" xfId="1" applyNumberFormat="1" applyFont="1" applyFill="1" applyBorder="1"/>
    <xf numFmtId="166" fontId="0" fillId="6" borderId="0" xfId="1" applyNumberFormat="1" applyFont="1" applyFill="1"/>
    <xf numFmtId="0" fontId="7" fillId="9" borderId="0" xfId="0" applyFont="1" applyFill="1"/>
    <xf numFmtId="0" fontId="7" fillId="9" borderId="0" xfId="0" applyFont="1" applyFill="1" applyBorder="1"/>
    <xf numFmtId="165" fontId="7" fillId="9" borderId="0" xfId="4" applyNumberFormat="1" applyFont="1" applyFill="1" applyBorder="1"/>
    <xf numFmtId="164" fontId="7" fillId="9" borderId="0" xfId="4" applyNumberFormat="1" applyFont="1" applyFill="1" applyBorder="1"/>
    <xf numFmtId="0" fontId="7" fillId="9" borderId="0" xfId="4" applyFont="1" applyFill="1" applyBorder="1" applyAlignment="1">
      <alignment horizontal="right"/>
    </xf>
    <xf numFmtId="165" fontId="7" fillId="9" borderId="2" xfId="4" applyNumberFormat="1" applyFont="1" applyFill="1" applyBorder="1"/>
    <xf numFmtId="164" fontId="7" fillId="9" borderId="2" xfId="4" applyNumberFormat="1" applyFont="1" applyFill="1" applyBorder="1"/>
    <xf numFmtId="0" fontId="7" fillId="9" borderId="2" xfId="4" applyFont="1" applyFill="1" applyBorder="1"/>
    <xf numFmtId="0" fontId="7" fillId="9" borderId="2" xfId="4" applyFont="1" applyFill="1" applyBorder="1" applyAlignment="1">
      <alignment horizontal="right"/>
    </xf>
    <xf numFmtId="0" fontId="7" fillId="9" borderId="2" xfId="0" applyFont="1" applyFill="1" applyBorder="1"/>
    <xf numFmtId="0" fontId="8" fillId="0" borderId="0" xfId="3" applyFont="1" applyFill="1"/>
    <xf numFmtId="0" fontId="7" fillId="0" borderId="0" xfId="3" applyFont="1" applyFill="1"/>
    <xf numFmtId="0" fontId="7" fillId="9" borderId="0" xfId="4" applyFont="1" applyFill="1" applyBorder="1"/>
    <xf numFmtId="166" fontId="7" fillId="9" borderId="0" xfId="4" applyNumberFormat="1" applyFont="1" applyFill="1" applyBorder="1"/>
    <xf numFmtId="2" fontId="7" fillId="9" borderId="0" xfId="4" applyNumberFormat="1" applyFont="1" applyFill="1" applyBorder="1"/>
    <xf numFmtId="0" fontId="7" fillId="9" borderId="0" xfId="4" applyFont="1" applyFill="1" applyBorder="1" applyAlignment="1">
      <alignment horizontal="center"/>
    </xf>
    <xf numFmtId="0" fontId="11" fillId="9" borderId="0" xfId="0" applyFont="1" applyFill="1" applyBorder="1"/>
    <xf numFmtId="0" fontId="7" fillId="6" borderId="0" xfId="0" applyFont="1" applyFill="1" applyBorder="1"/>
    <xf numFmtId="0" fontId="7" fillId="0" borderId="4" xfId="0" applyFont="1" applyFill="1" applyBorder="1"/>
    <xf numFmtId="0" fontId="7" fillId="2" borderId="4" xfId="2" applyFont="1" applyBorder="1"/>
    <xf numFmtId="0" fontId="7" fillId="9" borderId="1" xfId="4" applyFont="1" applyFill="1" applyBorder="1"/>
    <xf numFmtId="0" fontId="8" fillId="3" borderId="2" xfId="3" applyFont="1" applyBorder="1"/>
    <xf numFmtId="0" fontId="8" fillId="3" borderId="3" xfId="3" applyFont="1" applyBorder="1"/>
    <xf numFmtId="0" fontId="8" fillId="6" borderId="2" xfId="3" applyFont="1" applyFill="1" applyBorder="1"/>
    <xf numFmtId="166" fontId="8" fillId="6" borderId="2" xfId="1" applyNumberFormat="1" applyFont="1" applyFill="1" applyBorder="1"/>
    <xf numFmtId="164" fontId="7" fillId="6" borderId="2" xfId="3" applyNumberFormat="1" applyFont="1" applyFill="1" applyBorder="1"/>
    <xf numFmtId="2" fontId="8" fillId="6" borderId="2" xfId="0" applyNumberFormat="1" applyFont="1" applyFill="1" applyBorder="1"/>
    <xf numFmtId="164" fontId="8" fillId="3" borderId="2" xfId="1" applyNumberFormat="1" applyFont="1" applyFill="1" applyBorder="1"/>
    <xf numFmtId="164" fontId="8" fillId="3" borderId="2" xfId="1" applyNumberFormat="1" applyFont="1" applyFill="1" applyBorder="1" applyAlignment="1">
      <alignment horizontal="center"/>
    </xf>
    <xf numFmtId="165" fontId="8" fillId="8" borderId="2" xfId="4" applyNumberFormat="1" applyFont="1" applyFill="1" applyBorder="1"/>
    <xf numFmtId="164" fontId="8" fillId="8" borderId="2" xfId="4" applyNumberFormat="1" applyFont="1" applyFill="1" applyBorder="1"/>
    <xf numFmtId="0" fontId="8" fillId="8" borderId="2" xfId="4" applyFont="1" applyFill="1" applyBorder="1"/>
    <xf numFmtId="0" fontId="8" fillId="8" borderId="2" xfId="4" applyFont="1" applyFill="1" applyBorder="1" applyAlignment="1">
      <alignment horizontal="right"/>
    </xf>
    <xf numFmtId="0" fontId="8" fillId="5" borderId="2" xfId="0" applyFont="1" applyFill="1" applyBorder="1"/>
    <xf numFmtId="0" fontId="5" fillId="0" borderId="0" xfId="4" applyFont="1" applyFill="1" applyBorder="1"/>
    <xf numFmtId="164" fontId="10" fillId="0" borderId="0" xfId="4" applyNumberFormat="1" applyFont="1" applyFill="1" applyBorder="1"/>
    <xf numFmtId="0" fontId="5" fillId="0" borderId="1" xfId="4" applyFont="1" applyFill="1" applyBorder="1"/>
    <xf numFmtId="166" fontId="5" fillId="0" borderId="0" xfId="4" applyNumberFormat="1" applyFont="1" applyFill="1" applyBorder="1"/>
    <xf numFmtId="164" fontId="5" fillId="0" borderId="0" xfId="4" applyNumberFormat="1" applyFont="1" applyFill="1" applyBorder="1"/>
    <xf numFmtId="2" fontId="5" fillId="0" borderId="0" xfId="4" applyNumberFormat="1" applyFont="1" applyFill="1" applyBorder="1"/>
    <xf numFmtId="164" fontId="7" fillId="0" borderId="0" xfId="4" applyNumberFormat="1" applyFont="1" applyFill="1" applyBorder="1"/>
    <xf numFmtId="0" fontId="5" fillId="0" borderId="0" xfId="4" applyFont="1" applyFill="1" applyBorder="1" applyAlignment="1">
      <alignment horizontal="center"/>
    </xf>
    <xf numFmtId="165" fontId="7" fillId="0" borderId="0" xfId="4" applyNumberFormat="1" applyFont="1" applyFill="1" applyBorder="1"/>
    <xf numFmtId="0" fontId="7" fillId="0" borderId="0" xfId="4" applyFont="1" applyFill="1" applyBorder="1"/>
    <xf numFmtId="0" fontId="7" fillId="0" borderId="0" xfId="4" applyFont="1" applyFill="1" applyBorder="1" applyAlignment="1">
      <alignment horizontal="right"/>
    </xf>
    <xf numFmtId="0" fontId="7" fillId="2" borderId="2" xfId="2" applyFont="1" applyBorder="1"/>
    <xf numFmtId="0" fontId="7" fillId="2" borderId="5" xfId="2" applyFont="1" applyBorder="1"/>
    <xf numFmtId="0" fontId="7" fillId="6" borderId="2" xfId="2" applyFont="1" applyFill="1" applyBorder="1"/>
    <xf numFmtId="166" fontId="7" fillId="6" borderId="2" xfId="1" applyNumberFormat="1" applyFont="1" applyFill="1" applyBorder="1"/>
    <xf numFmtId="2" fontId="7" fillId="6" borderId="2" xfId="2" applyNumberFormat="1" applyFont="1" applyFill="1" applyBorder="1"/>
    <xf numFmtId="164" fontId="7" fillId="2" borderId="2" xfId="1" applyNumberFormat="1" applyFont="1" applyFill="1" applyBorder="1"/>
    <xf numFmtId="164" fontId="7" fillId="2" borderId="2" xfId="1" applyNumberFormat="1" applyFont="1" applyFill="1" applyBorder="1" applyAlignment="1">
      <alignment horizontal="center"/>
    </xf>
    <xf numFmtId="165" fontId="7" fillId="8" borderId="2" xfId="4" applyNumberFormat="1" applyFont="1" applyFill="1" applyBorder="1"/>
    <xf numFmtId="164" fontId="7" fillId="8" borderId="2" xfId="4" applyNumberFormat="1" applyFont="1" applyFill="1" applyBorder="1"/>
    <xf numFmtId="0" fontId="7" fillId="8" borderId="2" xfId="4" applyFont="1" applyFill="1" applyBorder="1"/>
    <xf numFmtId="0" fontId="7" fillId="8" borderId="2" xfId="4" applyFont="1" applyFill="1" applyBorder="1" applyAlignment="1">
      <alignment horizontal="right"/>
    </xf>
    <xf numFmtId="0" fontId="5" fillId="7" borderId="2" xfId="4" applyBorder="1"/>
    <xf numFmtId="0" fontId="0" fillId="4" borderId="6" xfId="0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0" fontId="0" fillId="6" borderId="7" xfId="0" applyFill="1" applyBorder="1" applyAlignment="1">
      <alignment horizontal="center" vertical="center" wrapText="1"/>
    </xf>
    <xf numFmtId="166" fontId="0" fillId="6" borderId="7" xfId="1" applyNumberFormat="1" applyFont="1" applyFill="1" applyBorder="1" applyAlignment="1">
      <alignment horizontal="center" vertical="center" wrapText="1"/>
    </xf>
    <xf numFmtId="164" fontId="0" fillId="6" borderId="7" xfId="1" applyNumberFormat="1" applyFont="1" applyFill="1" applyBorder="1" applyAlignment="1">
      <alignment horizontal="center" vertical="center" wrapText="1"/>
    </xf>
    <xf numFmtId="2" fontId="0" fillId="6" borderId="7" xfId="0" applyNumberFormat="1" applyFill="1" applyBorder="1" applyAlignment="1">
      <alignment horizontal="center" vertical="center" wrapText="1"/>
    </xf>
    <xf numFmtId="164" fontId="0" fillId="4" borderId="7" xfId="1" applyNumberFormat="1" applyFont="1" applyFill="1" applyBorder="1" applyAlignment="1">
      <alignment horizontal="center" vertical="center" wrapText="1"/>
    </xf>
    <xf numFmtId="0" fontId="7" fillId="8" borderId="7" xfId="4" applyFont="1" applyFill="1" applyBorder="1" applyAlignment="1">
      <alignment horizontal="center" vertical="center" wrapText="1"/>
    </xf>
    <xf numFmtId="0" fontId="0" fillId="4" borderId="9" xfId="0" applyFill="1" applyBorder="1" applyAlignment="1">
      <alignment horizontal="center" vertical="center" wrapText="1"/>
    </xf>
    <xf numFmtId="0" fontId="7" fillId="9" borderId="10" xfId="4" applyFont="1" applyFill="1" applyBorder="1"/>
    <xf numFmtId="0" fontId="7" fillId="9" borderId="11" xfId="4" applyFont="1" applyFill="1" applyBorder="1"/>
    <xf numFmtId="0" fontId="8" fillId="3" borderId="6" xfId="3" applyFont="1" applyBorder="1"/>
    <xf numFmtId="0" fontId="8" fillId="3" borderId="7" xfId="3" applyFont="1" applyBorder="1"/>
    <xf numFmtId="0" fontId="8" fillId="3" borderId="8" xfId="3" applyFont="1" applyBorder="1"/>
    <xf numFmtId="0" fontId="8" fillId="6" borderId="7" xfId="3" applyFont="1" applyFill="1" applyBorder="1"/>
    <xf numFmtId="166" fontId="8" fillId="6" borderId="7" xfId="1" applyNumberFormat="1" applyFont="1" applyFill="1" applyBorder="1"/>
    <xf numFmtId="164" fontId="7" fillId="6" borderId="7" xfId="3" applyNumberFormat="1" applyFont="1" applyFill="1" applyBorder="1"/>
    <xf numFmtId="2" fontId="8" fillId="6" borderId="7" xfId="0" applyNumberFormat="1" applyFont="1" applyFill="1" applyBorder="1"/>
    <xf numFmtId="164" fontId="8" fillId="3" borderId="7" xfId="1" applyNumberFormat="1" applyFont="1" applyFill="1" applyBorder="1"/>
    <xf numFmtId="164" fontId="8" fillId="3" borderId="7" xfId="1" applyNumberFormat="1" applyFont="1" applyFill="1" applyBorder="1" applyAlignment="1">
      <alignment horizontal="center"/>
    </xf>
    <xf numFmtId="165" fontId="8" fillId="8" borderId="7" xfId="4" applyNumberFormat="1" applyFont="1" applyFill="1" applyBorder="1"/>
    <xf numFmtId="164" fontId="8" fillId="8" borderId="7" xfId="4" applyNumberFormat="1" applyFont="1" applyFill="1" applyBorder="1"/>
    <xf numFmtId="0" fontId="8" fillId="8" borderId="7" xfId="4" applyFont="1" applyFill="1" applyBorder="1"/>
    <xf numFmtId="0" fontId="8" fillId="8" borderId="7" xfId="4" applyFont="1" applyFill="1" applyBorder="1" applyAlignment="1">
      <alignment horizontal="right"/>
    </xf>
    <xf numFmtId="0" fontId="8" fillId="3" borderId="9" xfId="3" applyFont="1" applyBorder="1"/>
    <xf numFmtId="0" fontId="8" fillId="3" borderId="12" xfId="3" applyFont="1" applyBorder="1"/>
    <xf numFmtId="0" fontId="8" fillId="3" borderId="13" xfId="3" applyFont="1" applyBorder="1"/>
    <xf numFmtId="0" fontId="7" fillId="3" borderId="10" xfId="3" applyFont="1" applyBorder="1"/>
    <xf numFmtId="0" fontId="7" fillId="3" borderId="0" xfId="3" applyFont="1" applyBorder="1"/>
    <xf numFmtId="164" fontId="7" fillId="3" borderId="0" xfId="1" applyNumberFormat="1" applyFont="1" applyFill="1" applyBorder="1"/>
    <xf numFmtId="164" fontId="7" fillId="3" borderId="0" xfId="1" applyNumberFormat="1" applyFont="1" applyFill="1" applyBorder="1" applyAlignment="1">
      <alignment horizontal="center"/>
    </xf>
    <xf numFmtId="165" fontId="7" fillId="8" borderId="0" xfId="4" applyNumberFormat="1" applyFont="1" applyFill="1" applyBorder="1"/>
    <xf numFmtId="164" fontId="7" fillId="8" borderId="0" xfId="4" applyNumberFormat="1" applyFont="1" applyFill="1" applyBorder="1"/>
    <xf numFmtId="0" fontId="7" fillId="8" borderId="0" xfId="4" applyFont="1" applyFill="1" applyBorder="1"/>
    <xf numFmtId="0" fontId="7" fillId="8" borderId="0" xfId="4" applyFont="1" applyFill="1" applyBorder="1" applyAlignment="1">
      <alignment horizontal="right"/>
    </xf>
    <xf numFmtId="0" fontId="7" fillId="3" borderId="11" xfId="3" applyFont="1" applyBorder="1"/>
    <xf numFmtId="0" fontId="7" fillId="5" borderId="10" xfId="0" applyFont="1" applyFill="1" applyBorder="1"/>
    <xf numFmtId="0" fontId="7" fillId="5" borderId="0" xfId="0" applyFont="1" applyFill="1" applyBorder="1"/>
    <xf numFmtId="0" fontId="7" fillId="5" borderId="11" xfId="0" applyFont="1" applyFill="1" applyBorder="1"/>
    <xf numFmtId="0" fontId="7" fillId="0" borderId="10" xfId="0" applyFont="1" applyFill="1" applyBorder="1"/>
    <xf numFmtId="164" fontId="7" fillId="0" borderId="0" xfId="1" applyNumberFormat="1" applyFont="1" applyFill="1" applyBorder="1"/>
    <xf numFmtId="164" fontId="7" fillId="0" borderId="0" xfId="1" applyNumberFormat="1" applyFont="1" applyFill="1" applyBorder="1" applyAlignment="1">
      <alignment horizontal="center"/>
    </xf>
    <xf numFmtId="0" fontId="7" fillId="0" borderId="11" xfId="0" applyFont="1" applyFill="1" applyBorder="1"/>
    <xf numFmtId="0" fontId="7" fillId="2" borderId="10" xfId="2" applyFont="1" applyBorder="1"/>
    <xf numFmtId="164" fontId="7" fillId="2" borderId="0" xfId="1" applyNumberFormat="1" applyFont="1" applyFill="1" applyBorder="1"/>
    <xf numFmtId="164" fontId="7" fillId="2" borderId="0" xfId="1" applyNumberFormat="1" applyFont="1" applyFill="1" applyBorder="1" applyAlignment="1">
      <alignment horizontal="center"/>
    </xf>
    <xf numFmtId="0" fontId="7" fillId="2" borderId="11" xfId="2" applyFont="1" applyBorder="1"/>
    <xf numFmtId="0" fontId="7" fillId="2" borderId="12" xfId="2" applyFont="1" applyBorder="1"/>
    <xf numFmtId="0" fontId="7" fillId="2" borderId="13" xfId="2" applyFont="1" applyBorder="1"/>
    <xf numFmtId="164" fontId="7" fillId="9" borderId="0" xfId="1" applyNumberFormat="1" applyFont="1" applyFill="1" applyBorder="1"/>
    <xf numFmtId="0" fontId="7" fillId="9" borderId="1" xfId="0" applyFont="1" applyFill="1" applyBorder="1"/>
    <xf numFmtId="0" fontId="7" fillId="9" borderId="10" xfId="0" applyFont="1" applyFill="1" applyBorder="1"/>
    <xf numFmtId="0" fontId="7" fillId="9" borderId="4" xfId="4" applyFont="1" applyFill="1" applyBorder="1"/>
    <xf numFmtId="0" fontId="7" fillId="9" borderId="12" xfId="4" applyFont="1" applyFill="1" applyBorder="1"/>
    <xf numFmtId="0" fontId="7" fillId="9" borderId="5" xfId="4" applyFont="1" applyFill="1" applyBorder="1"/>
    <xf numFmtId="166" fontId="7" fillId="9" borderId="2" xfId="4" applyNumberFormat="1" applyFont="1" applyFill="1" applyBorder="1"/>
    <xf numFmtId="2" fontId="7" fillId="9" borderId="2" xfId="4" applyNumberFormat="1" applyFont="1" applyFill="1" applyBorder="1"/>
    <xf numFmtId="0" fontId="7" fillId="9" borderId="2" xfId="4" applyFont="1" applyFill="1" applyBorder="1" applyAlignment="1">
      <alignment horizontal="center"/>
    </xf>
    <xf numFmtId="0" fontId="7" fillId="9" borderId="13" xfId="4" applyFont="1" applyFill="1" applyBorder="1"/>
    <xf numFmtId="0" fontId="7" fillId="9" borderId="0" xfId="4" applyFont="1" applyFill="1"/>
    <xf numFmtId="0" fontId="7" fillId="9" borderId="11" xfId="0" applyFont="1" applyFill="1" applyBorder="1"/>
    <xf numFmtId="0" fontId="7" fillId="9" borderId="3" xfId="4" applyFont="1" applyFill="1" applyBorder="1"/>
    <xf numFmtId="43" fontId="4" fillId="0" borderId="14" xfId="1" applyFont="1" applyBorder="1" applyAlignment="1">
      <alignment horizontal="center" vertical="center"/>
    </xf>
    <xf numFmtId="8" fontId="4" fillId="0" borderId="14" xfId="0" applyNumberFormat="1" applyFont="1" applyBorder="1" applyAlignment="1">
      <alignment horizontal="center" vertical="center"/>
    </xf>
    <xf numFmtId="166" fontId="6" fillId="7" borderId="15" xfId="4" applyNumberFormat="1" applyFont="1" applyBorder="1"/>
    <xf numFmtId="166" fontId="6" fillId="7" borderId="14" xfId="4" applyNumberFormat="1" applyFont="1" applyBorder="1"/>
    <xf numFmtId="0" fontId="5" fillId="0" borderId="0" xfId="4" applyFill="1" applyBorder="1" applyAlignment="1">
      <alignment horizontal="center"/>
    </xf>
    <xf numFmtId="164" fontId="2" fillId="2" borderId="0" xfId="1" applyNumberFormat="1" applyFont="1" applyFill="1"/>
    <xf numFmtId="164" fontId="2" fillId="2" borderId="2" xfId="1" applyNumberFormat="1" applyFont="1" applyFill="1" applyBorder="1"/>
    <xf numFmtId="0" fontId="2" fillId="2" borderId="2" xfId="2" applyBorder="1"/>
    <xf numFmtId="164" fontId="2" fillId="2" borderId="0" xfId="2" applyNumberFormat="1" applyBorder="1"/>
    <xf numFmtId="0" fontId="2" fillId="2" borderId="0" xfId="2" applyBorder="1"/>
    <xf numFmtId="164" fontId="2" fillId="2" borderId="2" xfId="2" applyNumberFormat="1" applyBorder="1"/>
    <xf numFmtId="165" fontId="2" fillId="2" borderId="0" xfId="2" applyNumberFormat="1" applyBorder="1"/>
    <xf numFmtId="165" fontId="2" fillId="2" borderId="2" xfId="2" applyNumberFormat="1" applyBorder="1"/>
    <xf numFmtId="166" fontId="2" fillId="2" borderId="0" xfId="2" applyNumberFormat="1" applyBorder="1"/>
    <xf numFmtId="166" fontId="2" fillId="2" borderId="2" xfId="2" applyNumberFormat="1" applyBorder="1"/>
  </cellXfs>
  <cellStyles count="5">
    <cellStyle name="Ezres" xfId="1" builtinId="3"/>
    <cellStyle name="Jó" xfId="4" builtinId="26"/>
    <cellStyle name="Normál" xfId="0" builtinId="0"/>
    <cellStyle name="Rossz" xfId="2" builtinId="27"/>
    <cellStyle name="Semleges" xfId="3" builtinId="28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E1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"/>
  <dimension ref="A1:AI55"/>
  <sheetViews>
    <sheetView tabSelected="1" workbookViewId="0">
      <pane xSplit="6" ySplit="7" topLeftCell="G8" activePane="bottomRight" state="frozen"/>
      <selection pane="topRight" activeCell="H1" sqref="H1"/>
      <selection pane="bottomLeft" activeCell="A2" sqref="A2"/>
      <selection pane="bottomRight" activeCell="D11" sqref="D11"/>
    </sheetView>
  </sheetViews>
  <sheetFormatPr defaultRowHeight="15" x14ac:dyDescent="0.25"/>
  <cols>
    <col min="1" max="1" width="10" bestFit="1" customWidth="1"/>
    <col min="2" max="2" width="5.7109375" customWidth="1"/>
    <col min="3" max="3" width="11.7109375" customWidth="1"/>
    <col min="4" max="4" width="63" customWidth="1"/>
    <col min="5" max="5" width="17" customWidth="1"/>
    <col min="6" max="6" width="15.28515625" customWidth="1"/>
    <col min="7" max="7" width="7.7109375" customWidth="1"/>
    <col min="8" max="8" width="11.5703125" style="5" customWidth="1"/>
    <col min="9" max="9" width="14.5703125" style="39" customWidth="1"/>
    <col min="10" max="10" width="9" style="6" customWidth="1"/>
    <col min="11" max="11" width="7.7109375" style="5" customWidth="1"/>
    <col min="12" max="12" width="12.85546875" style="7" customWidth="1"/>
    <col min="13" max="13" width="10.28515625" style="7" customWidth="1"/>
    <col min="14" max="14" width="11.140625" style="30" customWidth="1"/>
    <col min="15" max="15" width="8.5703125" bestFit="1" customWidth="1"/>
    <col min="16" max="16" width="13.28515625" style="12" customWidth="1"/>
    <col min="17" max="17" width="12.7109375" style="12" customWidth="1"/>
    <col min="18" max="18" width="16.85546875" style="12" customWidth="1"/>
    <col min="19" max="19" width="12.85546875" style="24" customWidth="1"/>
    <col min="20" max="20" width="55.42578125" bestFit="1" customWidth="1"/>
  </cols>
  <sheetData>
    <row r="1" spans="1:35" ht="15.75" thickBot="1" x14ac:dyDescent="0.3">
      <c r="G1" s="10"/>
      <c r="H1" s="10"/>
      <c r="I1" s="36"/>
      <c r="J1" s="8"/>
      <c r="K1" s="10"/>
      <c r="L1" s="8"/>
      <c r="M1" s="8"/>
      <c r="N1" s="29"/>
    </row>
    <row r="2" spans="1:35" ht="15.75" thickBot="1" x14ac:dyDescent="0.3">
      <c r="D2" s="160" t="s">
        <v>123</v>
      </c>
      <c r="E2" s="161" t="s">
        <v>124</v>
      </c>
      <c r="F2" s="2"/>
      <c r="G2" s="10"/>
      <c r="H2" s="8"/>
      <c r="I2" s="37"/>
      <c r="J2" s="3"/>
      <c r="K2" s="4"/>
      <c r="L2" s="9"/>
      <c r="M2" s="8"/>
      <c r="N2" s="29"/>
    </row>
    <row r="3" spans="1:35" ht="15.75" thickBot="1" x14ac:dyDescent="0.3">
      <c r="D3" s="162">
        <v>4008.5238279736536</v>
      </c>
      <c r="E3" s="163">
        <v>5963.9604727765936</v>
      </c>
      <c r="F3" s="2"/>
      <c r="G3" s="10"/>
      <c r="H3" s="8"/>
      <c r="I3" s="37"/>
      <c r="J3" s="4"/>
      <c r="K3" s="14"/>
      <c r="L3" s="9"/>
      <c r="M3" s="8"/>
      <c r="N3" s="29"/>
    </row>
    <row r="4" spans="1:35" x14ac:dyDescent="0.25">
      <c r="F4" s="13"/>
      <c r="G4" s="10"/>
      <c r="H4" s="8"/>
      <c r="I4" s="37"/>
      <c r="J4" s="4"/>
      <c r="K4" s="14"/>
      <c r="L4" s="9"/>
      <c r="M4" s="9"/>
      <c r="N4" s="29"/>
    </row>
    <row r="5" spans="1:35" x14ac:dyDescent="0.25">
      <c r="F5" s="2"/>
      <c r="G5" s="10"/>
      <c r="H5" s="8"/>
      <c r="I5" s="37"/>
      <c r="J5" s="4"/>
      <c r="K5" s="14"/>
      <c r="L5" s="8"/>
      <c r="M5" s="8"/>
      <c r="N5" s="29"/>
    </row>
    <row r="6" spans="1:35" ht="15.75" thickBot="1" x14ac:dyDescent="0.3">
      <c r="F6" s="13"/>
      <c r="G6" s="10"/>
      <c r="H6" s="8"/>
      <c r="I6" s="37"/>
      <c r="J6" s="4"/>
      <c r="K6" s="14"/>
      <c r="L6" s="8"/>
      <c r="M6" s="8"/>
      <c r="N6" s="29"/>
      <c r="P6" s="164"/>
      <c r="Q6" s="164"/>
      <c r="R6" s="164"/>
      <c r="S6" s="164"/>
    </row>
    <row r="7" spans="1:35" s="1" customFormat="1" ht="80.25" customHeight="1" x14ac:dyDescent="0.25">
      <c r="A7" s="97" t="s">
        <v>133</v>
      </c>
      <c r="B7" s="98" t="s">
        <v>35</v>
      </c>
      <c r="C7" s="98" t="s">
        <v>36</v>
      </c>
      <c r="D7" s="98" t="s">
        <v>37</v>
      </c>
      <c r="E7" s="98" t="s">
        <v>38</v>
      </c>
      <c r="F7" s="98" t="s">
        <v>39</v>
      </c>
      <c r="G7" s="99" t="s">
        <v>158</v>
      </c>
      <c r="H7" s="100" t="s">
        <v>125</v>
      </c>
      <c r="I7" s="101" t="s">
        <v>132</v>
      </c>
      <c r="J7" s="102" t="s">
        <v>131</v>
      </c>
      <c r="K7" s="103" t="s">
        <v>126</v>
      </c>
      <c r="L7" s="104" t="s">
        <v>40</v>
      </c>
      <c r="M7" s="104" t="s">
        <v>41</v>
      </c>
      <c r="N7" s="98" t="s">
        <v>42</v>
      </c>
      <c r="O7" s="98" t="s">
        <v>43</v>
      </c>
      <c r="P7" s="105" t="s">
        <v>127</v>
      </c>
      <c r="Q7" s="105" t="s">
        <v>44</v>
      </c>
      <c r="R7" s="105" t="s">
        <v>45</v>
      </c>
      <c r="S7" s="105" t="s">
        <v>130</v>
      </c>
      <c r="T7" s="106" t="s">
        <v>46</v>
      </c>
    </row>
    <row r="8" spans="1:35" s="41" customFormat="1" ht="16.5" customHeight="1" x14ac:dyDescent="0.25">
      <c r="A8" s="149">
        <v>210976328</v>
      </c>
      <c r="B8" s="41" t="s">
        <v>149</v>
      </c>
      <c r="C8" s="43"/>
      <c r="D8" s="41" t="s">
        <v>48</v>
      </c>
      <c r="E8" s="41" t="s">
        <v>150</v>
      </c>
      <c r="F8" s="41" t="s">
        <v>50</v>
      </c>
      <c r="G8" s="150">
        <v>80</v>
      </c>
      <c r="H8" s="41">
        <v>3.1</v>
      </c>
      <c r="I8" s="53">
        <f t="shared" ref="I8:I22" si="0">M8/K8</f>
        <v>4008.5238279736536</v>
      </c>
      <c r="J8" s="43">
        <f t="shared" ref="J8:J22" si="1">IF((M8-((($Q$11/$K$11*1.2)*K8)+3500)&gt;0),(M8-((($Q$11/$K$11*1.2)*K8)+3500)),0)</f>
        <v>0</v>
      </c>
      <c r="K8" s="54">
        <v>25.81</v>
      </c>
      <c r="L8" s="43">
        <v>93432</v>
      </c>
      <c r="M8" s="147">
        <v>103460</v>
      </c>
      <c r="N8" s="55" t="s">
        <v>140</v>
      </c>
      <c r="O8" s="52">
        <v>100</v>
      </c>
      <c r="P8" s="42">
        <f t="shared" ref="P8:P22" si="2">I8/$D$3</f>
        <v>1</v>
      </c>
      <c r="Q8" s="43">
        <f t="shared" ref="Q8:Q22" si="3">M8-R8</f>
        <v>103160</v>
      </c>
      <c r="R8" s="52">
        <v>300</v>
      </c>
      <c r="S8" s="44" t="s">
        <v>128</v>
      </c>
      <c r="T8" s="108" t="s">
        <v>51</v>
      </c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0"/>
      <c r="AI8" s="40"/>
    </row>
    <row r="9" spans="1:35" s="41" customFormat="1" ht="16.5" customHeight="1" x14ac:dyDescent="0.25">
      <c r="A9" s="52">
        <v>210807919</v>
      </c>
      <c r="B9" s="52" t="s">
        <v>47</v>
      </c>
      <c r="C9" s="43"/>
      <c r="D9" s="52" t="s">
        <v>48</v>
      </c>
      <c r="E9" s="52" t="s">
        <v>49</v>
      </c>
      <c r="F9" s="52" t="s">
        <v>50</v>
      </c>
      <c r="G9" s="52">
        <v>80</v>
      </c>
      <c r="H9" s="52">
        <v>3.1</v>
      </c>
      <c r="I9" s="53">
        <f t="shared" si="0"/>
        <v>4008.5238279736536</v>
      </c>
      <c r="J9" s="43">
        <f t="shared" si="1"/>
        <v>0</v>
      </c>
      <c r="K9" s="54">
        <v>25.81</v>
      </c>
      <c r="L9" s="43">
        <v>93432</v>
      </c>
      <c r="M9" s="147">
        <v>103460</v>
      </c>
      <c r="N9" s="55" t="s">
        <v>140</v>
      </c>
      <c r="O9" s="52">
        <v>100</v>
      </c>
      <c r="P9" s="42">
        <f t="shared" si="2"/>
        <v>1</v>
      </c>
      <c r="Q9" s="43">
        <f t="shared" si="3"/>
        <v>103160</v>
      </c>
      <c r="R9" s="52">
        <v>300</v>
      </c>
      <c r="S9" s="44" t="s">
        <v>128</v>
      </c>
      <c r="T9" s="108" t="s">
        <v>51</v>
      </c>
      <c r="U9" s="52"/>
      <c r="V9" s="52"/>
      <c r="W9" s="52"/>
    </row>
    <row r="10" spans="1:35" s="56" customFormat="1" ht="16.5" customHeight="1" x14ac:dyDescent="0.25">
      <c r="A10" s="149">
        <v>210989436</v>
      </c>
      <c r="B10" s="41" t="s">
        <v>151</v>
      </c>
      <c r="C10" s="43"/>
      <c r="D10" s="41" t="s">
        <v>152</v>
      </c>
      <c r="E10" s="41" t="s">
        <v>153</v>
      </c>
      <c r="F10" s="41" t="s">
        <v>50</v>
      </c>
      <c r="G10" s="150">
        <v>80</v>
      </c>
      <c r="H10" s="52">
        <v>3.1</v>
      </c>
      <c r="I10" s="173">
        <f t="shared" si="0"/>
        <v>4008.5238279736536</v>
      </c>
      <c r="J10" s="43">
        <f t="shared" si="1"/>
        <v>0</v>
      </c>
      <c r="K10" s="54">
        <v>25.81</v>
      </c>
      <c r="L10" s="165">
        <v>93432</v>
      </c>
      <c r="M10" s="165">
        <v>103460</v>
      </c>
      <c r="N10" s="55" t="s">
        <v>140</v>
      </c>
      <c r="O10" s="52">
        <v>100</v>
      </c>
      <c r="P10" s="171">
        <f t="shared" si="2"/>
        <v>1</v>
      </c>
      <c r="Q10" s="168">
        <f t="shared" si="3"/>
        <v>103160</v>
      </c>
      <c r="R10" s="169">
        <v>300</v>
      </c>
      <c r="S10" s="44" t="s">
        <v>128</v>
      </c>
      <c r="T10" s="108" t="s">
        <v>143</v>
      </c>
      <c r="U10" s="52"/>
      <c r="V10" s="52"/>
      <c r="W10" s="52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</row>
    <row r="11" spans="1:35" s="40" customFormat="1" ht="16.5" customHeight="1" x14ac:dyDescent="0.25">
      <c r="A11" s="107">
        <v>210921608</v>
      </c>
      <c r="B11" s="52" t="s">
        <v>141</v>
      </c>
      <c r="C11" s="43"/>
      <c r="D11" s="52" t="s">
        <v>142</v>
      </c>
      <c r="E11" s="52" t="s">
        <v>105</v>
      </c>
      <c r="F11" s="52" t="s">
        <v>50</v>
      </c>
      <c r="G11" s="60">
        <v>80</v>
      </c>
      <c r="H11" s="52">
        <v>3.1</v>
      </c>
      <c r="I11" s="173">
        <f t="shared" si="0"/>
        <v>4008.5238279736536</v>
      </c>
      <c r="J11" s="43">
        <f t="shared" si="1"/>
        <v>0</v>
      </c>
      <c r="K11" s="54">
        <v>25.81</v>
      </c>
      <c r="L11" s="165">
        <v>93432</v>
      </c>
      <c r="M11" s="165">
        <v>103460</v>
      </c>
      <c r="N11" s="55" t="s">
        <v>140</v>
      </c>
      <c r="O11" s="52">
        <v>100</v>
      </c>
      <c r="P11" s="171">
        <f t="shared" si="2"/>
        <v>1</v>
      </c>
      <c r="Q11" s="168">
        <f t="shared" si="3"/>
        <v>103160</v>
      </c>
      <c r="R11" s="169">
        <v>300</v>
      </c>
      <c r="S11" s="44" t="s">
        <v>128</v>
      </c>
      <c r="T11" s="108" t="s">
        <v>143</v>
      </c>
      <c r="U11" s="52"/>
      <c r="V11" s="52"/>
      <c r="W11" s="52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</row>
    <row r="12" spans="1:35" s="40" customFormat="1" x14ac:dyDescent="0.25">
      <c r="A12" s="107">
        <v>210949347</v>
      </c>
      <c r="B12" s="52" t="s">
        <v>144</v>
      </c>
      <c r="C12" s="43"/>
      <c r="D12" s="52" t="s">
        <v>75</v>
      </c>
      <c r="E12" s="52" t="s">
        <v>145</v>
      </c>
      <c r="F12" s="52" t="s">
        <v>50</v>
      </c>
      <c r="G12" s="60">
        <v>80</v>
      </c>
      <c r="H12" s="52">
        <v>3.1</v>
      </c>
      <c r="I12" s="173">
        <f t="shared" si="0"/>
        <v>4008.5238279736536</v>
      </c>
      <c r="J12" s="43">
        <f t="shared" si="1"/>
        <v>0</v>
      </c>
      <c r="K12" s="54">
        <v>25.81</v>
      </c>
      <c r="L12" s="165">
        <v>93432</v>
      </c>
      <c r="M12" s="165">
        <v>103460</v>
      </c>
      <c r="N12" s="55" t="s">
        <v>140</v>
      </c>
      <c r="O12" s="52">
        <v>100</v>
      </c>
      <c r="P12" s="171">
        <f t="shared" si="2"/>
        <v>1</v>
      </c>
      <c r="Q12" s="168">
        <f t="shared" si="3"/>
        <v>103160</v>
      </c>
      <c r="R12" s="169">
        <v>300</v>
      </c>
      <c r="S12" s="44" t="s">
        <v>128</v>
      </c>
      <c r="T12" s="108" t="s">
        <v>30</v>
      </c>
      <c r="U12" s="157"/>
      <c r="V12" s="157"/>
      <c r="W12" s="157"/>
    </row>
    <row r="13" spans="1:35" s="49" customFormat="1" ht="15.75" thickBot="1" x14ac:dyDescent="0.3">
      <c r="A13" s="151">
        <v>210949397</v>
      </c>
      <c r="B13" s="47" t="s">
        <v>146</v>
      </c>
      <c r="C13" s="46"/>
      <c r="D13" s="47" t="s">
        <v>147</v>
      </c>
      <c r="E13" s="47" t="s">
        <v>148</v>
      </c>
      <c r="F13" s="47" t="s">
        <v>50</v>
      </c>
      <c r="G13" s="152">
        <v>80</v>
      </c>
      <c r="H13" s="47">
        <v>3.1</v>
      </c>
      <c r="I13" s="174">
        <f t="shared" si="0"/>
        <v>4008.5238279736536</v>
      </c>
      <c r="J13" s="46">
        <f t="shared" si="1"/>
        <v>0</v>
      </c>
      <c r="K13" s="154">
        <v>25.81</v>
      </c>
      <c r="L13" s="166">
        <v>93432</v>
      </c>
      <c r="M13" s="166">
        <v>103460</v>
      </c>
      <c r="N13" s="155" t="s">
        <v>140</v>
      </c>
      <c r="O13" s="47">
        <v>100</v>
      </c>
      <c r="P13" s="172">
        <f t="shared" si="2"/>
        <v>1</v>
      </c>
      <c r="Q13" s="170">
        <f t="shared" si="3"/>
        <v>103160</v>
      </c>
      <c r="R13" s="167">
        <v>300</v>
      </c>
      <c r="S13" s="48" t="s">
        <v>128</v>
      </c>
      <c r="T13" s="156" t="s">
        <v>86</v>
      </c>
      <c r="U13" s="47"/>
      <c r="V13" s="47"/>
      <c r="W13" s="47"/>
    </row>
    <row r="14" spans="1:35" s="40" customFormat="1" ht="16.5" customHeight="1" x14ac:dyDescent="0.25">
      <c r="A14" s="107">
        <v>210900115</v>
      </c>
      <c r="B14" s="52" t="s">
        <v>104</v>
      </c>
      <c r="C14" s="43"/>
      <c r="D14" s="52" t="s">
        <v>102</v>
      </c>
      <c r="E14" s="52" t="s">
        <v>105</v>
      </c>
      <c r="F14" s="52" t="s">
        <v>50</v>
      </c>
      <c r="G14" s="60">
        <v>80</v>
      </c>
      <c r="H14" s="52">
        <v>3.1</v>
      </c>
      <c r="I14" s="53">
        <f>M14/K14</f>
        <v>4708.7562960092991</v>
      </c>
      <c r="J14" s="43">
        <f>IF((M14-((($Q$11/$K$11*1.2)*K14)+3500)&gt;0),(M14-((($Q$11/$K$11*1.2)*K14)+3500)),0)</f>
        <v>0</v>
      </c>
      <c r="K14" s="54">
        <v>25.81</v>
      </c>
      <c r="L14" s="147">
        <v>109920</v>
      </c>
      <c r="M14" s="43">
        <v>121533</v>
      </c>
      <c r="N14" s="55" t="s">
        <v>140</v>
      </c>
      <c r="O14" s="52">
        <v>100</v>
      </c>
      <c r="P14" s="42">
        <f>I14/$D$3</f>
        <v>1.174685868934854</v>
      </c>
      <c r="Q14" s="43">
        <f>M14-R14</f>
        <v>120933</v>
      </c>
      <c r="R14" s="52">
        <v>600</v>
      </c>
      <c r="S14" s="44" t="s">
        <v>128</v>
      </c>
      <c r="T14" s="108" t="s">
        <v>86</v>
      </c>
      <c r="U14" s="52"/>
      <c r="V14" s="52"/>
      <c r="W14" s="52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</row>
    <row r="15" spans="1:35" s="41" customFormat="1" x14ac:dyDescent="0.25">
      <c r="A15" s="107">
        <v>210931247</v>
      </c>
      <c r="B15" s="52" t="s">
        <v>136</v>
      </c>
      <c r="C15" s="43"/>
      <c r="D15" s="52" t="s">
        <v>135</v>
      </c>
      <c r="E15" s="52" t="s">
        <v>134</v>
      </c>
      <c r="F15" s="52" t="s">
        <v>50</v>
      </c>
      <c r="G15" s="150">
        <v>80</v>
      </c>
      <c r="H15" s="52">
        <v>3.1</v>
      </c>
      <c r="I15" s="53">
        <f t="shared" si="0"/>
        <v>4708.7562960092991</v>
      </c>
      <c r="J15" s="43">
        <f t="shared" si="1"/>
        <v>0</v>
      </c>
      <c r="K15" s="54">
        <v>25.81</v>
      </c>
      <c r="L15" s="147">
        <v>109920</v>
      </c>
      <c r="M15" s="43">
        <v>121533</v>
      </c>
      <c r="N15" s="55" t="s">
        <v>140</v>
      </c>
      <c r="O15" s="52">
        <v>100</v>
      </c>
      <c r="P15" s="42">
        <f t="shared" si="2"/>
        <v>1.174685868934854</v>
      </c>
      <c r="Q15" s="43">
        <f t="shared" si="3"/>
        <v>120933</v>
      </c>
      <c r="R15" s="52">
        <v>600</v>
      </c>
      <c r="S15" s="44" t="s">
        <v>128</v>
      </c>
      <c r="T15" s="108" t="s">
        <v>86</v>
      </c>
      <c r="U15" s="157"/>
      <c r="V15" s="157"/>
      <c r="W15" s="157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</row>
    <row r="16" spans="1:35" s="40" customFormat="1" x14ac:dyDescent="0.25">
      <c r="A16" s="107">
        <v>210931239</v>
      </c>
      <c r="B16" s="52" t="s">
        <v>139</v>
      </c>
      <c r="C16" s="43"/>
      <c r="D16" s="52" t="s">
        <v>138</v>
      </c>
      <c r="E16" s="52" t="s">
        <v>137</v>
      </c>
      <c r="F16" s="52" t="s">
        <v>50</v>
      </c>
      <c r="G16" s="150">
        <v>80</v>
      </c>
      <c r="H16" s="52">
        <v>3.1</v>
      </c>
      <c r="I16" s="53">
        <f t="shared" si="0"/>
        <v>4708.7562960092991</v>
      </c>
      <c r="J16" s="43">
        <f t="shared" si="1"/>
        <v>0</v>
      </c>
      <c r="K16" s="54">
        <v>25.81</v>
      </c>
      <c r="L16" s="43">
        <v>109920</v>
      </c>
      <c r="M16" s="43">
        <v>121533</v>
      </c>
      <c r="N16" s="55" t="s">
        <v>140</v>
      </c>
      <c r="O16" s="52">
        <v>100</v>
      </c>
      <c r="P16" s="42">
        <f t="shared" si="2"/>
        <v>1.174685868934854</v>
      </c>
      <c r="Q16" s="43">
        <f t="shared" si="3"/>
        <v>120933</v>
      </c>
      <c r="R16" s="52">
        <v>600</v>
      </c>
      <c r="S16" s="44" t="s">
        <v>128</v>
      </c>
      <c r="T16" s="108" t="s">
        <v>86</v>
      </c>
      <c r="U16" s="157"/>
      <c r="V16" s="157"/>
      <c r="W16" s="157"/>
    </row>
    <row r="17" spans="1:35" s="40" customFormat="1" ht="16.5" customHeight="1" x14ac:dyDescent="0.25">
      <c r="A17" s="107">
        <v>210900157</v>
      </c>
      <c r="B17" s="52" t="s">
        <v>108</v>
      </c>
      <c r="C17" s="43"/>
      <c r="D17" s="52" t="s">
        <v>102</v>
      </c>
      <c r="E17" s="52" t="s">
        <v>109</v>
      </c>
      <c r="F17" s="52" t="s">
        <v>50</v>
      </c>
      <c r="G17" s="60">
        <v>240</v>
      </c>
      <c r="H17" s="52">
        <v>3.1</v>
      </c>
      <c r="I17" s="53">
        <f t="shared" si="0"/>
        <v>4709.4420046499608</v>
      </c>
      <c r="J17" s="43">
        <f t="shared" si="1"/>
        <v>0</v>
      </c>
      <c r="K17" s="54">
        <v>77.42</v>
      </c>
      <c r="L17" s="43">
        <v>331660</v>
      </c>
      <c r="M17" s="43">
        <v>364605</v>
      </c>
      <c r="N17" s="55" t="s">
        <v>140</v>
      </c>
      <c r="O17" s="52">
        <v>100</v>
      </c>
      <c r="P17" s="42">
        <f t="shared" si="2"/>
        <v>1.1748569315679054</v>
      </c>
      <c r="Q17" s="43">
        <f t="shared" si="3"/>
        <v>364005</v>
      </c>
      <c r="R17" s="52">
        <v>600</v>
      </c>
      <c r="S17" s="44" t="s">
        <v>128</v>
      </c>
      <c r="T17" s="108" t="s">
        <v>86</v>
      </c>
      <c r="U17" s="52"/>
      <c r="V17" s="52"/>
      <c r="W17" s="52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</row>
    <row r="18" spans="1:35" s="40" customFormat="1" ht="16.5" customHeight="1" x14ac:dyDescent="0.25">
      <c r="A18" s="107">
        <v>210900149</v>
      </c>
      <c r="B18" s="52" t="s">
        <v>97</v>
      </c>
      <c r="C18" s="43"/>
      <c r="D18" s="52" t="s">
        <v>84</v>
      </c>
      <c r="E18" s="52" t="s">
        <v>98</v>
      </c>
      <c r="F18" s="52" t="s">
        <v>50</v>
      </c>
      <c r="G18" s="60">
        <v>240</v>
      </c>
      <c r="H18" s="52">
        <v>3.1</v>
      </c>
      <c r="I18" s="53">
        <f t="shared" si="0"/>
        <v>4709.4420046499608</v>
      </c>
      <c r="J18" s="43">
        <f t="shared" si="1"/>
        <v>0</v>
      </c>
      <c r="K18" s="54">
        <v>77.42</v>
      </c>
      <c r="L18" s="43">
        <v>331660</v>
      </c>
      <c r="M18" s="43">
        <v>364605</v>
      </c>
      <c r="N18" s="55" t="s">
        <v>140</v>
      </c>
      <c r="O18" s="52">
        <v>100</v>
      </c>
      <c r="P18" s="42">
        <f t="shared" si="2"/>
        <v>1.1748569315679054</v>
      </c>
      <c r="Q18" s="43">
        <f t="shared" si="3"/>
        <v>364005</v>
      </c>
      <c r="R18" s="52">
        <v>600</v>
      </c>
      <c r="S18" s="44" t="s">
        <v>128</v>
      </c>
      <c r="T18" s="108" t="s">
        <v>86</v>
      </c>
      <c r="U18" s="157"/>
      <c r="V18" s="157"/>
      <c r="W18" s="157"/>
    </row>
    <row r="19" spans="1:35" s="41" customFormat="1" ht="16.5" customHeight="1" x14ac:dyDescent="0.25">
      <c r="A19" s="107">
        <v>210900199</v>
      </c>
      <c r="B19" s="52" t="s">
        <v>99</v>
      </c>
      <c r="C19" s="43"/>
      <c r="D19" s="52" t="s">
        <v>84</v>
      </c>
      <c r="E19" s="52" t="s">
        <v>100</v>
      </c>
      <c r="F19" s="52" t="s">
        <v>50</v>
      </c>
      <c r="G19" s="150">
        <v>240</v>
      </c>
      <c r="H19" s="52">
        <v>3.1</v>
      </c>
      <c r="I19" s="53">
        <f t="shared" si="0"/>
        <v>4709.4420046499608</v>
      </c>
      <c r="J19" s="43">
        <f t="shared" si="1"/>
        <v>0</v>
      </c>
      <c r="K19" s="54">
        <v>77.42</v>
      </c>
      <c r="L19" s="43">
        <v>331660</v>
      </c>
      <c r="M19" s="43">
        <v>364605</v>
      </c>
      <c r="N19" s="55" t="s">
        <v>140</v>
      </c>
      <c r="O19" s="52">
        <v>100</v>
      </c>
      <c r="P19" s="42">
        <f t="shared" si="2"/>
        <v>1.1748569315679054</v>
      </c>
      <c r="Q19" s="43">
        <f t="shared" si="3"/>
        <v>364005</v>
      </c>
      <c r="R19" s="52">
        <v>600</v>
      </c>
      <c r="S19" s="44" t="s">
        <v>128</v>
      </c>
      <c r="T19" s="108" t="s">
        <v>86</v>
      </c>
      <c r="U19" s="52"/>
      <c r="V19" s="52"/>
      <c r="W19" s="52"/>
    </row>
    <row r="20" spans="1:35" s="40" customFormat="1" ht="16.5" customHeight="1" x14ac:dyDescent="0.25">
      <c r="A20" s="107">
        <v>210900131</v>
      </c>
      <c r="B20" s="52" t="s">
        <v>106</v>
      </c>
      <c r="C20" s="43"/>
      <c r="D20" s="52" t="s">
        <v>102</v>
      </c>
      <c r="E20" s="52" t="s">
        <v>107</v>
      </c>
      <c r="F20" s="52" t="s">
        <v>50</v>
      </c>
      <c r="G20" s="60">
        <v>160</v>
      </c>
      <c r="H20" s="52">
        <v>3.1</v>
      </c>
      <c r="I20" s="53">
        <f t="shared" si="0"/>
        <v>4709.9399341212948</v>
      </c>
      <c r="J20" s="43">
        <f t="shared" si="1"/>
        <v>0</v>
      </c>
      <c r="K20" s="54">
        <v>51.61</v>
      </c>
      <c r="L20" s="43">
        <v>220800</v>
      </c>
      <c r="M20" s="43">
        <v>243080</v>
      </c>
      <c r="N20" s="55" t="s">
        <v>140</v>
      </c>
      <c r="O20" s="52">
        <v>100</v>
      </c>
      <c r="P20" s="42">
        <f t="shared" si="2"/>
        <v>1.1749811492332363</v>
      </c>
      <c r="Q20" s="43">
        <f t="shared" si="3"/>
        <v>242480</v>
      </c>
      <c r="R20" s="52">
        <v>600</v>
      </c>
      <c r="S20" s="44" t="s">
        <v>128</v>
      </c>
      <c r="T20" s="108" t="s">
        <v>86</v>
      </c>
      <c r="U20" s="52"/>
      <c r="V20" s="52"/>
      <c r="W20" s="52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</row>
    <row r="21" spans="1:35" s="40" customFormat="1" x14ac:dyDescent="0.25">
      <c r="A21" s="149">
        <v>210960220</v>
      </c>
      <c r="B21" s="41" t="s">
        <v>154</v>
      </c>
      <c r="C21" s="43"/>
      <c r="D21" s="41" t="s">
        <v>155</v>
      </c>
      <c r="E21" s="41" t="s">
        <v>156</v>
      </c>
      <c r="F21" s="41" t="s">
        <v>50</v>
      </c>
      <c r="G21" s="148">
        <v>40</v>
      </c>
      <c r="H21" s="52">
        <v>3.1</v>
      </c>
      <c r="I21" s="53">
        <f t="shared" si="0"/>
        <v>4750.8527131782948</v>
      </c>
      <c r="J21" s="43">
        <f t="shared" si="1"/>
        <v>0</v>
      </c>
      <c r="K21" s="54">
        <v>12.9</v>
      </c>
      <c r="L21" s="147">
        <v>54960</v>
      </c>
      <c r="M21" s="147">
        <v>61286</v>
      </c>
      <c r="N21" s="55" t="s">
        <v>140</v>
      </c>
      <c r="O21" s="52">
        <v>100</v>
      </c>
      <c r="P21" s="42">
        <f t="shared" si="2"/>
        <v>1.1851875945015637</v>
      </c>
      <c r="Q21" s="43">
        <f t="shared" si="3"/>
        <v>60686</v>
      </c>
      <c r="R21" s="52">
        <v>600</v>
      </c>
      <c r="S21" s="44" t="s">
        <v>128</v>
      </c>
      <c r="T21" s="158" t="s">
        <v>157</v>
      </c>
      <c r="U21" s="52"/>
      <c r="V21" s="52"/>
      <c r="W21" s="52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</row>
    <row r="22" spans="1:35" s="49" customFormat="1" ht="15.75" thickBot="1" x14ac:dyDescent="0.3">
      <c r="A22" s="151">
        <v>210900092</v>
      </c>
      <c r="B22" s="47" t="s">
        <v>101</v>
      </c>
      <c r="C22" s="46"/>
      <c r="D22" s="47" t="s">
        <v>102</v>
      </c>
      <c r="E22" s="47" t="s">
        <v>103</v>
      </c>
      <c r="F22" s="47" t="s">
        <v>50</v>
      </c>
      <c r="G22" s="159">
        <v>40</v>
      </c>
      <c r="H22" s="47">
        <v>3.1</v>
      </c>
      <c r="I22" s="153">
        <f t="shared" si="0"/>
        <v>5876.0465116279065</v>
      </c>
      <c r="J22" s="46">
        <f t="shared" si="1"/>
        <v>10428.981402557154</v>
      </c>
      <c r="K22" s="154">
        <v>12.9</v>
      </c>
      <c r="L22" s="46">
        <v>68200</v>
      </c>
      <c r="M22" s="46">
        <v>75801</v>
      </c>
      <c r="N22" s="155" t="s">
        <v>140</v>
      </c>
      <c r="O22" s="47">
        <v>100</v>
      </c>
      <c r="P22" s="45">
        <f t="shared" si="2"/>
        <v>1.4658878838692855</v>
      </c>
      <c r="Q22" s="46">
        <f t="shared" si="3"/>
        <v>74301</v>
      </c>
      <c r="R22" s="47">
        <v>1500</v>
      </c>
      <c r="S22" s="48" t="s">
        <v>128</v>
      </c>
      <c r="T22" s="156" t="s">
        <v>86</v>
      </c>
      <c r="U22" s="47"/>
      <c r="V22" s="47"/>
      <c r="W22" s="47"/>
    </row>
    <row r="23" spans="1:35" s="32" customFormat="1" ht="15.75" thickBot="1" x14ac:dyDescent="0.3">
      <c r="A23" s="74"/>
      <c r="B23" s="74"/>
      <c r="C23" s="75"/>
      <c r="D23" s="74"/>
      <c r="E23" s="74"/>
      <c r="F23" s="74"/>
      <c r="G23" s="76"/>
      <c r="H23" s="74"/>
      <c r="I23" s="77"/>
      <c r="J23" s="78"/>
      <c r="K23" s="79"/>
      <c r="L23" s="80"/>
      <c r="M23" s="80"/>
      <c r="N23" s="81"/>
      <c r="O23" s="74"/>
      <c r="P23" s="82"/>
      <c r="Q23" s="80"/>
      <c r="R23" s="83"/>
      <c r="S23" s="84"/>
      <c r="T23" s="74"/>
      <c r="U23" s="74"/>
      <c r="V23" s="74"/>
      <c r="W23" s="74"/>
    </row>
    <row r="24" spans="1:35" s="34" customFormat="1" x14ac:dyDescent="0.25">
      <c r="A24" s="109">
        <v>210900123</v>
      </c>
      <c r="B24" s="110" t="s">
        <v>93</v>
      </c>
      <c r="C24" s="110"/>
      <c r="D24" s="110" t="s">
        <v>84</v>
      </c>
      <c r="E24" s="110" t="s">
        <v>94</v>
      </c>
      <c r="F24" s="110" t="s">
        <v>50</v>
      </c>
      <c r="G24" s="111">
        <v>160</v>
      </c>
      <c r="H24" s="112">
        <v>3.1</v>
      </c>
      <c r="I24" s="113">
        <f t="shared" ref="I24:I52" si="4">M24/K24</f>
        <v>5963.9604727765936</v>
      </c>
      <c r="J24" s="114">
        <f t="shared" ref="J24:J52" si="5">IF((M24-((($Q$24/$K$24*1.2)*K24)+3500)&gt;0),(M24-((($Q$24/$K$24*1.2)*K24)+3500)),0)</f>
        <v>0</v>
      </c>
      <c r="K24" s="115">
        <v>51.61</v>
      </c>
      <c r="L24" s="116">
        <v>279840</v>
      </c>
      <c r="M24" s="116">
        <v>307800</v>
      </c>
      <c r="N24" s="117" t="s">
        <v>140</v>
      </c>
      <c r="O24" s="116">
        <v>100</v>
      </c>
      <c r="P24" s="118">
        <f t="shared" ref="P24:P52" si="6">I24/$E$3</f>
        <v>1</v>
      </c>
      <c r="Q24" s="119">
        <f t="shared" ref="Q24:Q52" si="7">M24-R24</f>
        <v>307500</v>
      </c>
      <c r="R24" s="120">
        <v>300</v>
      </c>
      <c r="S24" s="121" t="s">
        <v>129</v>
      </c>
      <c r="T24" s="122" t="s">
        <v>86</v>
      </c>
      <c r="U24" s="35"/>
      <c r="V24" s="35"/>
      <c r="W24" s="35"/>
    </row>
    <row r="25" spans="1:35" s="73" customFormat="1" ht="15.75" thickBot="1" x14ac:dyDescent="0.3">
      <c r="A25" s="123">
        <v>210900181</v>
      </c>
      <c r="B25" s="61" t="s">
        <v>95</v>
      </c>
      <c r="C25" s="61"/>
      <c r="D25" s="61" t="s">
        <v>84</v>
      </c>
      <c r="E25" s="61" t="s">
        <v>96</v>
      </c>
      <c r="F25" s="61" t="s">
        <v>50</v>
      </c>
      <c r="G25" s="62">
        <v>160</v>
      </c>
      <c r="H25" s="63">
        <v>3.1</v>
      </c>
      <c r="I25" s="64">
        <f t="shared" si="4"/>
        <v>5963.9604727765936</v>
      </c>
      <c r="J25" s="65">
        <f t="shared" si="5"/>
        <v>0</v>
      </c>
      <c r="K25" s="66">
        <v>51.61</v>
      </c>
      <c r="L25" s="67">
        <v>279840</v>
      </c>
      <c r="M25" s="67">
        <v>307800</v>
      </c>
      <c r="N25" s="68" t="s">
        <v>140</v>
      </c>
      <c r="O25" s="67">
        <v>100</v>
      </c>
      <c r="P25" s="69">
        <f t="shared" si="6"/>
        <v>1</v>
      </c>
      <c r="Q25" s="70">
        <f t="shared" si="7"/>
        <v>307500</v>
      </c>
      <c r="R25" s="71">
        <v>300</v>
      </c>
      <c r="S25" s="72" t="s">
        <v>129</v>
      </c>
      <c r="T25" s="124" t="s">
        <v>86</v>
      </c>
      <c r="U25" s="61"/>
      <c r="V25" s="61"/>
      <c r="W25" s="61"/>
    </row>
    <row r="26" spans="1:35" s="15" customFormat="1" x14ac:dyDescent="0.25">
      <c r="A26" s="125">
        <v>210900107</v>
      </c>
      <c r="B26" s="126" t="s">
        <v>89</v>
      </c>
      <c r="C26" s="126"/>
      <c r="D26" s="126" t="s">
        <v>84</v>
      </c>
      <c r="E26" s="126" t="s">
        <v>90</v>
      </c>
      <c r="F26" s="126" t="s">
        <v>50</v>
      </c>
      <c r="G26" s="16">
        <v>80</v>
      </c>
      <c r="H26" s="33">
        <v>3.1</v>
      </c>
      <c r="I26" s="38">
        <f t="shared" si="4"/>
        <v>5982.9135993800855</v>
      </c>
      <c r="J26" s="21">
        <f t="shared" si="5"/>
        <v>0</v>
      </c>
      <c r="K26" s="25">
        <v>25.81</v>
      </c>
      <c r="L26" s="127">
        <v>139920</v>
      </c>
      <c r="M26" s="127">
        <v>154419</v>
      </c>
      <c r="N26" s="128" t="s">
        <v>140</v>
      </c>
      <c r="O26" s="127">
        <v>100</v>
      </c>
      <c r="P26" s="129">
        <f t="shared" si="6"/>
        <v>1.0031779430279604</v>
      </c>
      <c r="Q26" s="130">
        <f t="shared" si="7"/>
        <v>153819</v>
      </c>
      <c r="R26" s="131">
        <v>600</v>
      </c>
      <c r="S26" s="132" t="s">
        <v>129</v>
      </c>
      <c r="T26" s="133" t="s">
        <v>86</v>
      </c>
    </row>
    <row r="27" spans="1:35" s="15" customFormat="1" x14ac:dyDescent="0.25">
      <c r="A27" s="125">
        <v>210900173</v>
      </c>
      <c r="B27" s="126" t="s">
        <v>91</v>
      </c>
      <c r="C27" s="126"/>
      <c r="D27" s="126" t="s">
        <v>84</v>
      </c>
      <c r="E27" s="126" t="s">
        <v>92</v>
      </c>
      <c r="F27" s="126" t="s">
        <v>50</v>
      </c>
      <c r="G27" s="16">
        <v>80</v>
      </c>
      <c r="H27" s="33">
        <v>3.1</v>
      </c>
      <c r="I27" s="38">
        <f t="shared" si="4"/>
        <v>5982.9135993800855</v>
      </c>
      <c r="J27" s="21">
        <f t="shared" si="5"/>
        <v>0</v>
      </c>
      <c r="K27" s="25">
        <v>25.81</v>
      </c>
      <c r="L27" s="127">
        <v>139920</v>
      </c>
      <c r="M27" s="127">
        <v>154419</v>
      </c>
      <c r="N27" s="128" t="s">
        <v>140</v>
      </c>
      <c r="O27" s="127">
        <v>100</v>
      </c>
      <c r="P27" s="129">
        <f t="shared" si="6"/>
        <v>1.0031779430279604</v>
      </c>
      <c r="Q27" s="130">
        <f t="shared" si="7"/>
        <v>153819</v>
      </c>
      <c r="R27" s="131">
        <v>600</v>
      </c>
      <c r="S27" s="132" t="s">
        <v>129</v>
      </c>
      <c r="T27" s="133" t="s">
        <v>86</v>
      </c>
    </row>
    <row r="28" spans="1:35" s="15" customFormat="1" x14ac:dyDescent="0.25">
      <c r="A28" s="125">
        <v>210854835</v>
      </c>
      <c r="B28" s="126" t="s">
        <v>76</v>
      </c>
      <c r="C28" s="126"/>
      <c r="D28" s="126" t="s">
        <v>77</v>
      </c>
      <c r="E28" s="126" t="s">
        <v>78</v>
      </c>
      <c r="F28" s="126" t="s">
        <v>50</v>
      </c>
      <c r="G28" s="16">
        <v>80</v>
      </c>
      <c r="H28" s="33">
        <v>3.1</v>
      </c>
      <c r="I28" s="38">
        <f t="shared" si="4"/>
        <v>5986.3618752421544</v>
      </c>
      <c r="J28" s="21">
        <f t="shared" si="5"/>
        <v>0</v>
      </c>
      <c r="K28" s="25">
        <v>25.81</v>
      </c>
      <c r="L28" s="127">
        <v>140000</v>
      </c>
      <c r="M28" s="127">
        <v>154508</v>
      </c>
      <c r="N28" s="128" t="s">
        <v>140</v>
      </c>
      <c r="O28" s="127">
        <v>100</v>
      </c>
      <c r="P28" s="129">
        <f t="shared" si="6"/>
        <v>1.0037561285940468</v>
      </c>
      <c r="Q28" s="130">
        <f t="shared" si="7"/>
        <v>153908</v>
      </c>
      <c r="R28" s="131">
        <v>600</v>
      </c>
      <c r="S28" s="132" t="s">
        <v>129</v>
      </c>
      <c r="T28" s="133" t="s">
        <v>79</v>
      </c>
    </row>
    <row r="29" spans="1:35" s="15" customFormat="1" x14ac:dyDescent="0.25">
      <c r="A29" s="125">
        <v>210854843</v>
      </c>
      <c r="B29" s="126" t="s">
        <v>80</v>
      </c>
      <c r="C29" s="126"/>
      <c r="D29" s="126" t="s">
        <v>81</v>
      </c>
      <c r="E29" s="126" t="s">
        <v>82</v>
      </c>
      <c r="F29" s="126" t="s">
        <v>50</v>
      </c>
      <c r="G29" s="16">
        <v>80</v>
      </c>
      <c r="H29" s="33">
        <v>3.1</v>
      </c>
      <c r="I29" s="38">
        <f t="shared" si="4"/>
        <v>5986.3618752421544</v>
      </c>
      <c r="J29" s="21">
        <f t="shared" si="5"/>
        <v>0</v>
      </c>
      <c r="K29" s="25">
        <v>25.81</v>
      </c>
      <c r="L29" s="127">
        <v>140000</v>
      </c>
      <c r="M29" s="127">
        <v>154508</v>
      </c>
      <c r="N29" s="128" t="s">
        <v>140</v>
      </c>
      <c r="O29" s="127">
        <v>100</v>
      </c>
      <c r="P29" s="129">
        <f t="shared" si="6"/>
        <v>1.0037561285940468</v>
      </c>
      <c r="Q29" s="130">
        <f t="shared" si="7"/>
        <v>153908</v>
      </c>
      <c r="R29" s="131">
        <v>600</v>
      </c>
      <c r="S29" s="132" t="s">
        <v>129</v>
      </c>
      <c r="T29" s="133" t="s">
        <v>79</v>
      </c>
    </row>
    <row r="30" spans="1:35" s="15" customFormat="1" x14ac:dyDescent="0.25">
      <c r="A30" s="125">
        <v>210900084</v>
      </c>
      <c r="B30" s="126" t="s">
        <v>83</v>
      </c>
      <c r="C30" s="126"/>
      <c r="D30" s="126" t="s">
        <v>84</v>
      </c>
      <c r="E30" s="126" t="s">
        <v>85</v>
      </c>
      <c r="F30" s="126" t="s">
        <v>50</v>
      </c>
      <c r="G30" s="16">
        <v>40</v>
      </c>
      <c r="H30" s="33">
        <v>3.1</v>
      </c>
      <c r="I30" s="38">
        <f t="shared" si="4"/>
        <v>6025.5038759689924</v>
      </c>
      <c r="J30" s="21">
        <f t="shared" si="5"/>
        <v>0</v>
      </c>
      <c r="K30" s="25">
        <v>12.9</v>
      </c>
      <c r="L30" s="127">
        <v>69960</v>
      </c>
      <c r="M30" s="127">
        <v>77729</v>
      </c>
      <c r="N30" s="128" t="s">
        <v>140</v>
      </c>
      <c r="O30" s="127">
        <v>100</v>
      </c>
      <c r="P30" s="129">
        <f t="shared" si="6"/>
        <v>1.0103192171499666</v>
      </c>
      <c r="Q30" s="130">
        <f t="shared" si="7"/>
        <v>77129</v>
      </c>
      <c r="R30" s="131">
        <v>600</v>
      </c>
      <c r="S30" s="132" t="s">
        <v>129</v>
      </c>
      <c r="T30" s="133" t="s">
        <v>86</v>
      </c>
    </row>
    <row r="31" spans="1:35" s="15" customFormat="1" x14ac:dyDescent="0.25">
      <c r="A31" s="125">
        <v>210900165</v>
      </c>
      <c r="B31" s="126" t="s">
        <v>87</v>
      </c>
      <c r="C31" s="126"/>
      <c r="D31" s="126" t="s">
        <v>84</v>
      </c>
      <c r="E31" s="126" t="s">
        <v>88</v>
      </c>
      <c r="F31" s="126" t="s">
        <v>50</v>
      </c>
      <c r="G31" s="16">
        <v>40</v>
      </c>
      <c r="H31" s="33">
        <v>3.1</v>
      </c>
      <c r="I31" s="38">
        <f t="shared" si="4"/>
        <v>6025.5038759689924</v>
      </c>
      <c r="J31" s="21">
        <f t="shared" si="5"/>
        <v>0</v>
      </c>
      <c r="K31" s="25">
        <v>12.9</v>
      </c>
      <c r="L31" s="127">
        <v>69960</v>
      </c>
      <c r="M31" s="127">
        <v>77729</v>
      </c>
      <c r="N31" s="128" t="s">
        <v>140</v>
      </c>
      <c r="O31" s="127">
        <v>100</v>
      </c>
      <c r="P31" s="129">
        <f t="shared" si="6"/>
        <v>1.0103192171499666</v>
      </c>
      <c r="Q31" s="130">
        <f t="shared" si="7"/>
        <v>77129</v>
      </c>
      <c r="R31" s="131">
        <v>600</v>
      </c>
      <c r="S31" s="132" t="s">
        <v>129</v>
      </c>
      <c r="T31" s="133" t="s">
        <v>86</v>
      </c>
    </row>
    <row r="32" spans="1:35" s="15" customFormat="1" x14ac:dyDescent="0.25">
      <c r="A32" s="125">
        <v>210848761</v>
      </c>
      <c r="B32" s="126" t="s">
        <v>52</v>
      </c>
      <c r="C32" s="126"/>
      <c r="D32" s="126" t="s">
        <v>53</v>
      </c>
      <c r="E32" s="126" t="s">
        <v>54</v>
      </c>
      <c r="F32" s="126" t="s">
        <v>50</v>
      </c>
      <c r="G32" s="16">
        <v>80</v>
      </c>
      <c r="H32" s="33">
        <v>3.1</v>
      </c>
      <c r="I32" s="38">
        <f t="shared" si="4"/>
        <v>6060.6741573033714</v>
      </c>
      <c r="J32" s="21">
        <f t="shared" si="5"/>
        <v>0</v>
      </c>
      <c r="K32" s="25">
        <v>25.81</v>
      </c>
      <c r="L32" s="127">
        <v>141750</v>
      </c>
      <c r="M32" s="127">
        <v>156426</v>
      </c>
      <c r="N32" s="128" t="s">
        <v>140</v>
      </c>
      <c r="O32" s="127">
        <v>100</v>
      </c>
      <c r="P32" s="129">
        <f t="shared" si="6"/>
        <v>1.0162163523665595</v>
      </c>
      <c r="Q32" s="130">
        <f t="shared" si="7"/>
        <v>155826</v>
      </c>
      <c r="R32" s="131">
        <v>600</v>
      </c>
      <c r="S32" s="132" t="s">
        <v>129</v>
      </c>
      <c r="T32" s="133" t="s">
        <v>55</v>
      </c>
    </row>
    <row r="33" spans="1:24" s="15" customFormat="1" x14ac:dyDescent="0.25">
      <c r="A33" s="125">
        <v>210848779</v>
      </c>
      <c r="B33" s="126" t="s">
        <v>56</v>
      </c>
      <c r="C33" s="126"/>
      <c r="D33" s="126" t="s">
        <v>57</v>
      </c>
      <c r="E33" s="126" t="s">
        <v>58</v>
      </c>
      <c r="F33" s="126" t="s">
        <v>50</v>
      </c>
      <c r="G33" s="16">
        <v>80</v>
      </c>
      <c r="H33" s="33">
        <v>3.1</v>
      </c>
      <c r="I33" s="38">
        <f t="shared" si="4"/>
        <v>6060.6741573033714</v>
      </c>
      <c r="J33" s="21">
        <f t="shared" si="5"/>
        <v>0</v>
      </c>
      <c r="K33" s="25">
        <v>25.81</v>
      </c>
      <c r="L33" s="127">
        <v>141750</v>
      </c>
      <c r="M33" s="127">
        <v>156426</v>
      </c>
      <c r="N33" s="128" t="s">
        <v>140</v>
      </c>
      <c r="O33" s="127">
        <v>100</v>
      </c>
      <c r="P33" s="129">
        <f t="shared" si="6"/>
        <v>1.0162163523665595</v>
      </c>
      <c r="Q33" s="130">
        <f t="shared" si="7"/>
        <v>155826</v>
      </c>
      <c r="R33" s="131">
        <v>600</v>
      </c>
      <c r="S33" s="132" t="s">
        <v>129</v>
      </c>
      <c r="T33" s="133" t="s">
        <v>55</v>
      </c>
    </row>
    <row r="34" spans="1:24" s="15" customFormat="1" x14ac:dyDescent="0.25">
      <c r="A34" s="125">
        <v>210849929</v>
      </c>
      <c r="B34" s="126" t="s">
        <v>59</v>
      </c>
      <c r="C34" s="126"/>
      <c r="D34" s="126" t="s">
        <v>60</v>
      </c>
      <c r="E34" s="126" t="s">
        <v>61</v>
      </c>
      <c r="F34" s="126" t="s">
        <v>50</v>
      </c>
      <c r="G34" s="16">
        <v>80</v>
      </c>
      <c r="H34" s="33">
        <v>3.1</v>
      </c>
      <c r="I34" s="38">
        <f t="shared" si="4"/>
        <v>6060.6741573033714</v>
      </c>
      <c r="J34" s="21">
        <f t="shared" si="5"/>
        <v>0</v>
      </c>
      <c r="K34" s="25">
        <v>25.81</v>
      </c>
      <c r="L34" s="127">
        <v>141750</v>
      </c>
      <c r="M34" s="127">
        <v>156426</v>
      </c>
      <c r="N34" s="128" t="s">
        <v>140</v>
      </c>
      <c r="O34" s="127">
        <v>100</v>
      </c>
      <c r="P34" s="129">
        <f t="shared" si="6"/>
        <v>1.0162163523665595</v>
      </c>
      <c r="Q34" s="130">
        <f t="shared" si="7"/>
        <v>155826</v>
      </c>
      <c r="R34" s="131">
        <v>600</v>
      </c>
      <c r="S34" s="132" t="s">
        <v>129</v>
      </c>
      <c r="T34" s="133" t="s">
        <v>55</v>
      </c>
    </row>
    <row r="35" spans="1:24" s="11" customFormat="1" x14ac:dyDescent="0.25">
      <c r="A35" s="134">
        <v>210785175</v>
      </c>
      <c r="B35" s="135" t="s">
        <v>5</v>
      </c>
      <c r="C35" s="135"/>
      <c r="D35" s="135" t="s">
        <v>6</v>
      </c>
      <c r="E35" s="135" t="s">
        <v>7</v>
      </c>
      <c r="F35" s="135" t="s">
        <v>3</v>
      </c>
      <c r="G35" s="19">
        <v>200</v>
      </c>
      <c r="H35" s="57">
        <v>7.14</v>
      </c>
      <c r="I35" s="38">
        <f t="shared" si="4"/>
        <v>6201.0353445198143</v>
      </c>
      <c r="J35" s="21">
        <f t="shared" si="5"/>
        <v>0</v>
      </c>
      <c r="K35" s="25">
        <v>28.01</v>
      </c>
      <c r="L35" s="28">
        <v>157500</v>
      </c>
      <c r="M35" s="28">
        <v>173691</v>
      </c>
      <c r="N35" s="31" t="s">
        <v>140</v>
      </c>
      <c r="O35" s="28">
        <v>100</v>
      </c>
      <c r="P35" s="129">
        <f t="shared" si="6"/>
        <v>1.0397512479878741</v>
      </c>
      <c r="Q35" s="130">
        <f t="shared" si="7"/>
        <v>173091</v>
      </c>
      <c r="R35" s="131">
        <v>600</v>
      </c>
      <c r="S35" s="132" t="s">
        <v>129</v>
      </c>
      <c r="T35" s="136" t="s">
        <v>4</v>
      </c>
      <c r="U35" s="18"/>
      <c r="V35" s="18"/>
      <c r="W35" s="18"/>
      <c r="X35" s="22"/>
    </row>
    <row r="36" spans="1:24" s="11" customFormat="1" x14ac:dyDescent="0.25">
      <c r="A36" s="134">
        <v>210785191</v>
      </c>
      <c r="B36" s="135" t="s">
        <v>8</v>
      </c>
      <c r="C36" s="135"/>
      <c r="D36" s="135" t="s">
        <v>9</v>
      </c>
      <c r="E36" s="135" t="s">
        <v>10</v>
      </c>
      <c r="F36" s="135" t="s">
        <v>3</v>
      </c>
      <c r="G36" s="19">
        <v>200</v>
      </c>
      <c r="H36" s="57">
        <v>7.14</v>
      </c>
      <c r="I36" s="38">
        <f t="shared" si="4"/>
        <v>6201.0353445198143</v>
      </c>
      <c r="J36" s="21">
        <f t="shared" si="5"/>
        <v>0</v>
      </c>
      <c r="K36" s="25">
        <v>28.01</v>
      </c>
      <c r="L36" s="28">
        <v>157500</v>
      </c>
      <c r="M36" s="28">
        <v>173691</v>
      </c>
      <c r="N36" s="31" t="s">
        <v>140</v>
      </c>
      <c r="O36" s="28">
        <v>100</v>
      </c>
      <c r="P36" s="129">
        <f t="shared" si="6"/>
        <v>1.0397512479878741</v>
      </c>
      <c r="Q36" s="130">
        <f t="shared" si="7"/>
        <v>173091</v>
      </c>
      <c r="R36" s="131">
        <v>600</v>
      </c>
      <c r="S36" s="132" t="s">
        <v>129</v>
      </c>
      <c r="T36" s="136" t="s">
        <v>4</v>
      </c>
      <c r="U36" s="18"/>
      <c r="V36" s="18"/>
      <c r="W36" s="18"/>
      <c r="X36" s="22"/>
    </row>
    <row r="37" spans="1:24" s="15" customFormat="1" x14ac:dyDescent="0.25">
      <c r="A37" s="134">
        <v>210816049</v>
      </c>
      <c r="B37" s="135" t="s">
        <v>0</v>
      </c>
      <c r="C37" s="135"/>
      <c r="D37" s="135" t="s">
        <v>1</v>
      </c>
      <c r="E37" s="135" t="s">
        <v>2</v>
      </c>
      <c r="F37" s="135" t="s">
        <v>3</v>
      </c>
      <c r="G37" s="19">
        <v>100</v>
      </c>
      <c r="H37" s="57">
        <v>7.14</v>
      </c>
      <c r="I37" s="38">
        <f t="shared" si="4"/>
        <v>6218.129907209136</v>
      </c>
      <c r="J37" s="21">
        <f t="shared" si="5"/>
        <v>0</v>
      </c>
      <c r="K37" s="25">
        <v>14.01</v>
      </c>
      <c r="L37" s="28">
        <v>78523</v>
      </c>
      <c r="M37" s="28">
        <v>87116</v>
      </c>
      <c r="N37" s="31" t="s">
        <v>140</v>
      </c>
      <c r="O37" s="28">
        <v>100</v>
      </c>
      <c r="P37" s="129">
        <f t="shared" si="6"/>
        <v>1.042617558515476</v>
      </c>
      <c r="Q37" s="130">
        <f t="shared" si="7"/>
        <v>86516</v>
      </c>
      <c r="R37" s="131">
        <v>600</v>
      </c>
      <c r="S37" s="132" t="s">
        <v>129</v>
      </c>
      <c r="T37" s="136" t="s">
        <v>4</v>
      </c>
      <c r="U37" s="18"/>
      <c r="V37" s="18"/>
      <c r="W37" s="18"/>
      <c r="X37" s="11"/>
    </row>
    <row r="38" spans="1:24" s="15" customFormat="1" x14ac:dyDescent="0.25">
      <c r="A38" s="134">
        <v>210816138</v>
      </c>
      <c r="B38" s="135" t="s">
        <v>31</v>
      </c>
      <c r="C38" s="135"/>
      <c r="D38" s="135" t="s">
        <v>32</v>
      </c>
      <c r="E38" s="135" t="s">
        <v>7</v>
      </c>
      <c r="F38" s="135" t="s">
        <v>3</v>
      </c>
      <c r="G38" s="19">
        <v>200</v>
      </c>
      <c r="H38" s="57">
        <v>7.14</v>
      </c>
      <c r="I38" s="38">
        <f t="shared" si="4"/>
        <v>6885.933595144591</v>
      </c>
      <c r="J38" s="21">
        <f t="shared" si="5"/>
        <v>0</v>
      </c>
      <c r="K38" s="25">
        <v>28.01</v>
      </c>
      <c r="L38" s="28">
        <v>175000</v>
      </c>
      <c r="M38" s="28">
        <v>192875</v>
      </c>
      <c r="N38" s="31" t="s">
        <v>140</v>
      </c>
      <c r="O38" s="28">
        <v>100</v>
      </c>
      <c r="P38" s="129">
        <f t="shared" si="6"/>
        <v>1.1545907499850954</v>
      </c>
      <c r="Q38" s="130">
        <f t="shared" si="7"/>
        <v>192275</v>
      </c>
      <c r="R38" s="131">
        <v>600</v>
      </c>
      <c r="S38" s="132" t="s">
        <v>129</v>
      </c>
      <c r="T38" s="136" t="s">
        <v>30</v>
      </c>
      <c r="U38" s="18"/>
      <c r="V38" s="18"/>
      <c r="W38" s="18"/>
      <c r="X38" s="11"/>
    </row>
    <row r="39" spans="1:24" s="15" customFormat="1" x14ac:dyDescent="0.25">
      <c r="A39" s="134">
        <v>210816170</v>
      </c>
      <c r="B39" s="135" t="s">
        <v>33</v>
      </c>
      <c r="C39" s="135"/>
      <c r="D39" s="135" t="s">
        <v>34</v>
      </c>
      <c r="E39" s="135" t="s">
        <v>10</v>
      </c>
      <c r="F39" s="135" t="s">
        <v>3</v>
      </c>
      <c r="G39" s="19">
        <v>200</v>
      </c>
      <c r="H39" s="57">
        <v>7.14</v>
      </c>
      <c r="I39" s="38">
        <f t="shared" si="4"/>
        <v>6885.933595144591</v>
      </c>
      <c r="J39" s="21">
        <f t="shared" si="5"/>
        <v>0</v>
      </c>
      <c r="K39" s="25">
        <v>28.01</v>
      </c>
      <c r="L39" s="28">
        <v>175000</v>
      </c>
      <c r="M39" s="28">
        <v>192875</v>
      </c>
      <c r="N39" s="31" t="s">
        <v>140</v>
      </c>
      <c r="O39" s="28">
        <v>100</v>
      </c>
      <c r="P39" s="129">
        <f t="shared" si="6"/>
        <v>1.1545907499850954</v>
      </c>
      <c r="Q39" s="130">
        <f t="shared" si="7"/>
        <v>192275</v>
      </c>
      <c r="R39" s="131">
        <v>600</v>
      </c>
      <c r="S39" s="132" t="s">
        <v>129</v>
      </c>
      <c r="T39" s="136" t="s">
        <v>30</v>
      </c>
      <c r="U39" s="18"/>
      <c r="V39" s="18"/>
      <c r="W39" s="18"/>
    </row>
    <row r="40" spans="1:24" s="15" customFormat="1" x14ac:dyDescent="0.25">
      <c r="A40" s="134">
        <v>210816099</v>
      </c>
      <c r="B40" s="135" t="s">
        <v>27</v>
      </c>
      <c r="C40" s="135"/>
      <c r="D40" s="135" t="s">
        <v>28</v>
      </c>
      <c r="E40" s="135" t="s">
        <v>29</v>
      </c>
      <c r="F40" s="135" t="s">
        <v>3</v>
      </c>
      <c r="G40" s="19">
        <v>100</v>
      </c>
      <c r="H40" s="57">
        <v>7.14</v>
      </c>
      <c r="I40" s="38">
        <f t="shared" si="4"/>
        <v>6900.8565310492504</v>
      </c>
      <c r="J40" s="21">
        <f t="shared" si="5"/>
        <v>0</v>
      </c>
      <c r="K40" s="25">
        <v>14.01</v>
      </c>
      <c r="L40" s="28">
        <v>87248</v>
      </c>
      <c r="M40" s="28">
        <v>96681</v>
      </c>
      <c r="N40" s="31" t="s">
        <v>140</v>
      </c>
      <c r="O40" s="28">
        <v>100</v>
      </c>
      <c r="P40" s="129">
        <f t="shared" si="6"/>
        <v>1.1570929355667701</v>
      </c>
      <c r="Q40" s="130">
        <f t="shared" si="7"/>
        <v>96081</v>
      </c>
      <c r="R40" s="131">
        <v>600</v>
      </c>
      <c r="S40" s="132" t="s">
        <v>129</v>
      </c>
      <c r="T40" s="136" t="s">
        <v>30</v>
      </c>
      <c r="U40" s="18"/>
      <c r="V40" s="18"/>
      <c r="W40" s="18"/>
      <c r="X40" s="11"/>
    </row>
    <row r="41" spans="1:24" s="15" customFormat="1" x14ac:dyDescent="0.25">
      <c r="A41" s="134">
        <v>210224462</v>
      </c>
      <c r="B41" s="135" t="s">
        <v>21</v>
      </c>
      <c r="C41" s="135"/>
      <c r="D41" s="135" t="s">
        <v>22</v>
      </c>
      <c r="E41" s="135" t="s">
        <v>23</v>
      </c>
      <c r="F41" s="135" t="s">
        <v>3</v>
      </c>
      <c r="G41" s="19">
        <v>200</v>
      </c>
      <c r="H41" s="57">
        <v>7.14</v>
      </c>
      <c r="I41" s="38">
        <f t="shared" si="4"/>
        <v>9821.1353088182786</v>
      </c>
      <c r="J41" s="21">
        <f t="shared" si="5"/>
        <v>71324.74132919978</v>
      </c>
      <c r="K41" s="25">
        <v>28.01</v>
      </c>
      <c r="L41" s="28">
        <v>250000</v>
      </c>
      <c r="M41" s="28">
        <v>275090</v>
      </c>
      <c r="N41" s="31" t="s">
        <v>140</v>
      </c>
      <c r="O41" s="28">
        <v>100</v>
      </c>
      <c r="P41" s="129">
        <f t="shared" si="6"/>
        <v>1.6467472166605308</v>
      </c>
      <c r="Q41" s="130">
        <f t="shared" si="7"/>
        <v>273590</v>
      </c>
      <c r="R41" s="131">
        <f t="shared" ref="R41:R52" si="8">IF(I41&lt;$L$3,600,1500)</f>
        <v>1500</v>
      </c>
      <c r="S41" s="132" t="s">
        <v>129</v>
      </c>
      <c r="T41" s="136" t="s">
        <v>14</v>
      </c>
      <c r="U41" s="18"/>
      <c r="V41" s="18"/>
      <c r="W41" s="18"/>
      <c r="X41" s="22"/>
    </row>
    <row r="42" spans="1:24" s="15" customFormat="1" x14ac:dyDescent="0.25">
      <c r="A42" s="134">
        <v>210383313</v>
      </c>
      <c r="B42" s="135" t="s">
        <v>24</v>
      </c>
      <c r="C42" s="135"/>
      <c r="D42" s="135" t="s">
        <v>25</v>
      </c>
      <c r="E42" s="135" t="s">
        <v>26</v>
      </c>
      <c r="F42" s="135" t="s">
        <v>3</v>
      </c>
      <c r="G42" s="19">
        <v>200</v>
      </c>
      <c r="H42" s="57">
        <v>7.14</v>
      </c>
      <c r="I42" s="38">
        <f t="shared" si="4"/>
        <v>9821.1353088182786</v>
      </c>
      <c r="J42" s="21">
        <f t="shared" si="5"/>
        <v>71324.74132919978</v>
      </c>
      <c r="K42" s="25">
        <v>28.01</v>
      </c>
      <c r="L42" s="28">
        <v>250000</v>
      </c>
      <c r="M42" s="28">
        <v>275090</v>
      </c>
      <c r="N42" s="31" t="s">
        <v>140</v>
      </c>
      <c r="O42" s="28">
        <v>100</v>
      </c>
      <c r="P42" s="129">
        <f t="shared" si="6"/>
        <v>1.6467472166605308</v>
      </c>
      <c r="Q42" s="130">
        <f t="shared" si="7"/>
        <v>273590</v>
      </c>
      <c r="R42" s="131">
        <f t="shared" si="8"/>
        <v>1500</v>
      </c>
      <c r="S42" s="132" t="s">
        <v>129</v>
      </c>
      <c r="T42" s="136" t="s">
        <v>14</v>
      </c>
      <c r="U42" s="18"/>
      <c r="V42" s="18"/>
      <c r="W42" s="18"/>
      <c r="X42" s="11"/>
    </row>
    <row r="43" spans="1:24" s="22" customFormat="1" x14ac:dyDescent="0.25">
      <c r="A43" s="134">
        <v>210224446</v>
      </c>
      <c r="B43" s="135" t="s">
        <v>15</v>
      </c>
      <c r="C43" s="135"/>
      <c r="D43" s="135" t="s">
        <v>16</v>
      </c>
      <c r="E43" s="135" t="s">
        <v>17</v>
      </c>
      <c r="F43" s="135" t="s">
        <v>3</v>
      </c>
      <c r="G43" s="19">
        <v>100</v>
      </c>
      <c r="H43" s="57">
        <v>7.14</v>
      </c>
      <c r="I43" s="38">
        <f t="shared" si="4"/>
        <v>9826.5524625267662</v>
      </c>
      <c r="J43" s="21">
        <f t="shared" si="5"/>
        <v>34001.621778725064</v>
      </c>
      <c r="K43" s="25">
        <v>14.01</v>
      </c>
      <c r="L43" s="28">
        <v>124640</v>
      </c>
      <c r="M43" s="28">
        <v>137670</v>
      </c>
      <c r="N43" s="31" t="s">
        <v>140</v>
      </c>
      <c r="O43" s="28">
        <v>100</v>
      </c>
      <c r="P43" s="129">
        <f t="shared" si="6"/>
        <v>1.6476555314847512</v>
      </c>
      <c r="Q43" s="130">
        <f t="shared" si="7"/>
        <v>136170</v>
      </c>
      <c r="R43" s="131">
        <f t="shared" si="8"/>
        <v>1500</v>
      </c>
      <c r="S43" s="132" t="s">
        <v>129</v>
      </c>
      <c r="T43" s="136" t="s">
        <v>14</v>
      </c>
      <c r="U43" s="18"/>
      <c r="V43" s="18"/>
      <c r="W43" s="18"/>
      <c r="X43" s="17"/>
    </row>
    <row r="44" spans="1:24" s="22" customFormat="1" x14ac:dyDescent="0.25">
      <c r="A44" s="134">
        <v>210181826</v>
      </c>
      <c r="B44" s="135" t="s">
        <v>18</v>
      </c>
      <c r="C44" s="135"/>
      <c r="D44" s="135" t="s">
        <v>19</v>
      </c>
      <c r="E44" s="135" t="s">
        <v>20</v>
      </c>
      <c r="F44" s="135" t="s">
        <v>3</v>
      </c>
      <c r="G44" s="19">
        <v>100</v>
      </c>
      <c r="H44" s="57">
        <v>7.14</v>
      </c>
      <c r="I44" s="38">
        <f t="shared" si="4"/>
        <v>9826.5524625267662</v>
      </c>
      <c r="J44" s="21">
        <f t="shared" si="5"/>
        <v>34001.621778725064</v>
      </c>
      <c r="K44" s="25">
        <v>14.01</v>
      </c>
      <c r="L44" s="28">
        <v>124640</v>
      </c>
      <c r="M44" s="28">
        <v>137670</v>
      </c>
      <c r="N44" s="31" t="s">
        <v>140</v>
      </c>
      <c r="O44" s="28">
        <v>100</v>
      </c>
      <c r="P44" s="129">
        <f t="shared" si="6"/>
        <v>1.6476555314847512</v>
      </c>
      <c r="Q44" s="130">
        <f t="shared" si="7"/>
        <v>136170</v>
      </c>
      <c r="R44" s="131">
        <f t="shared" si="8"/>
        <v>1500</v>
      </c>
      <c r="S44" s="132" t="s">
        <v>129</v>
      </c>
      <c r="T44" s="136" t="s">
        <v>14</v>
      </c>
      <c r="U44" s="18"/>
      <c r="V44" s="18"/>
      <c r="W44" s="18"/>
      <c r="X44" s="20"/>
    </row>
    <row r="45" spans="1:24" s="11" customFormat="1" x14ac:dyDescent="0.25">
      <c r="A45" s="134">
        <v>210552522</v>
      </c>
      <c r="B45" s="135" t="s">
        <v>11</v>
      </c>
      <c r="C45" s="135"/>
      <c r="D45" s="135" t="s">
        <v>12</v>
      </c>
      <c r="E45" s="135" t="s">
        <v>13</v>
      </c>
      <c r="F45" s="135" t="s">
        <v>3</v>
      </c>
      <c r="G45" s="19">
        <v>40</v>
      </c>
      <c r="H45" s="57">
        <v>7.14</v>
      </c>
      <c r="I45" s="38">
        <f t="shared" si="4"/>
        <v>9943.75</v>
      </c>
      <c r="J45" s="21">
        <f t="shared" si="5"/>
        <v>12146.247820189892</v>
      </c>
      <c r="K45" s="25">
        <v>5.6</v>
      </c>
      <c r="L45" s="28">
        <v>49850</v>
      </c>
      <c r="M45" s="28">
        <v>55685</v>
      </c>
      <c r="N45" s="31" t="s">
        <v>140</v>
      </c>
      <c r="O45" s="28">
        <v>100</v>
      </c>
      <c r="P45" s="129">
        <f t="shared" si="6"/>
        <v>1.6673064896036387</v>
      </c>
      <c r="Q45" s="130">
        <f t="shared" si="7"/>
        <v>54185</v>
      </c>
      <c r="R45" s="131">
        <f t="shared" si="8"/>
        <v>1500</v>
      </c>
      <c r="S45" s="132" t="s">
        <v>129</v>
      </c>
      <c r="T45" s="136" t="s">
        <v>14</v>
      </c>
      <c r="U45" s="18"/>
      <c r="V45" s="18"/>
      <c r="W45" s="18"/>
      <c r="X45" s="20"/>
    </row>
    <row r="46" spans="1:24" s="11" customFormat="1" ht="22.5" customHeight="1" x14ac:dyDescent="0.25">
      <c r="A46" s="125">
        <v>210735829</v>
      </c>
      <c r="B46" s="126" t="s">
        <v>66</v>
      </c>
      <c r="C46" s="126"/>
      <c r="D46" s="126" t="s">
        <v>67</v>
      </c>
      <c r="E46" s="126" t="s">
        <v>68</v>
      </c>
      <c r="F46" s="126" t="s">
        <v>50</v>
      </c>
      <c r="G46" s="16">
        <v>80</v>
      </c>
      <c r="H46" s="33">
        <v>3.1</v>
      </c>
      <c r="I46" s="38">
        <f t="shared" si="4"/>
        <v>10658.271987601705</v>
      </c>
      <c r="J46" s="21">
        <f t="shared" si="5"/>
        <v>87054.251114125189</v>
      </c>
      <c r="K46" s="25">
        <v>25.81</v>
      </c>
      <c r="L46" s="127">
        <v>250000</v>
      </c>
      <c r="M46" s="127">
        <v>275090</v>
      </c>
      <c r="N46" s="128" t="s">
        <v>140</v>
      </c>
      <c r="O46" s="127">
        <v>100</v>
      </c>
      <c r="P46" s="129">
        <f t="shared" si="6"/>
        <v>1.7871131165696037</v>
      </c>
      <c r="Q46" s="130">
        <f t="shared" si="7"/>
        <v>273590</v>
      </c>
      <c r="R46" s="131">
        <f t="shared" si="8"/>
        <v>1500</v>
      </c>
      <c r="S46" s="132" t="s">
        <v>129</v>
      </c>
      <c r="T46" s="133" t="s">
        <v>65</v>
      </c>
      <c r="U46" s="15"/>
      <c r="V46" s="15"/>
      <c r="W46" s="15"/>
    </row>
    <row r="47" spans="1:24" s="11" customFormat="1" x14ac:dyDescent="0.25">
      <c r="A47" s="125">
        <v>210735837</v>
      </c>
      <c r="B47" s="126" t="s">
        <v>69</v>
      </c>
      <c r="C47" s="126"/>
      <c r="D47" s="126" t="s">
        <v>70</v>
      </c>
      <c r="E47" s="126" t="s">
        <v>71</v>
      </c>
      <c r="F47" s="126" t="s">
        <v>50</v>
      </c>
      <c r="G47" s="16">
        <v>80</v>
      </c>
      <c r="H47" s="33">
        <v>3.1</v>
      </c>
      <c r="I47" s="38">
        <f t="shared" si="4"/>
        <v>10658.271987601705</v>
      </c>
      <c r="J47" s="21">
        <f t="shared" si="5"/>
        <v>87054.251114125189</v>
      </c>
      <c r="K47" s="25">
        <v>25.81</v>
      </c>
      <c r="L47" s="127">
        <v>250000</v>
      </c>
      <c r="M47" s="127">
        <v>275090</v>
      </c>
      <c r="N47" s="128" t="s">
        <v>140</v>
      </c>
      <c r="O47" s="127">
        <v>100</v>
      </c>
      <c r="P47" s="129">
        <f t="shared" si="6"/>
        <v>1.7871131165696037</v>
      </c>
      <c r="Q47" s="130">
        <f t="shared" si="7"/>
        <v>273590</v>
      </c>
      <c r="R47" s="131">
        <f t="shared" si="8"/>
        <v>1500</v>
      </c>
      <c r="S47" s="132" t="s">
        <v>129</v>
      </c>
      <c r="T47" s="133" t="s">
        <v>65</v>
      </c>
      <c r="U47" s="15"/>
      <c r="V47" s="15"/>
      <c r="W47" s="15"/>
      <c r="X47" s="15"/>
    </row>
    <row r="48" spans="1:24" s="17" customFormat="1" x14ac:dyDescent="0.25">
      <c r="A48" s="125">
        <v>210819047</v>
      </c>
      <c r="B48" s="126" t="s">
        <v>72</v>
      </c>
      <c r="C48" s="126"/>
      <c r="D48" s="126" t="s">
        <v>73</v>
      </c>
      <c r="E48" s="126" t="s">
        <v>74</v>
      </c>
      <c r="F48" s="126" t="s">
        <v>50</v>
      </c>
      <c r="G48" s="16">
        <v>80</v>
      </c>
      <c r="H48" s="33">
        <v>3.1</v>
      </c>
      <c r="I48" s="38">
        <f t="shared" si="4"/>
        <v>10658.271987601705</v>
      </c>
      <c r="J48" s="21">
        <f t="shared" si="5"/>
        <v>87054.251114125189</v>
      </c>
      <c r="K48" s="25">
        <v>25.81</v>
      </c>
      <c r="L48" s="127">
        <v>250000</v>
      </c>
      <c r="M48" s="127">
        <v>275090</v>
      </c>
      <c r="N48" s="128" t="s">
        <v>140</v>
      </c>
      <c r="O48" s="127">
        <v>100</v>
      </c>
      <c r="P48" s="129">
        <f t="shared" si="6"/>
        <v>1.7871131165696037</v>
      </c>
      <c r="Q48" s="130">
        <f t="shared" si="7"/>
        <v>273590</v>
      </c>
      <c r="R48" s="131">
        <f t="shared" si="8"/>
        <v>1500</v>
      </c>
      <c r="S48" s="132" t="s">
        <v>129</v>
      </c>
      <c r="T48" s="133" t="s">
        <v>65</v>
      </c>
      <c r="U48" s="15"/>
      <c r="V48" s="15"/>
      <c r="W48" s="15"/>
      <c r="X48" s="15"/>
    </row>
    <row r="49" spans="1:24" s="20" customFormat="1" x14ac:dyDescent="0.25">
      <c r="A49" s="125">
        <v>210827294</v>
      </c>
      <c r="B49" s="126" t="s">
        <v>62</v>
      </c>
      <c r="C49" s="126"/>
      <c r="D49" s="126" t="s">
        <v>63</v>
      </c>
      <c r="E49" s="126" t="s">
        <v>64</v>
      </c>
      <c r="F49" s="126" t="s">
        <v>50</v>
      </c>
      <c r="G49" s="16">
        <v>40</v>
      </c>
      <c r="H49" s="33">
        <v>3.1</v>
      </c>
      <c r="I49" s="38">
        <f t="shared" si="4"/>
        <v>10702.713178294573</v>
      </c>
      <c r="J49" s="21">
        <f t="shared" si="5"/>
        <v>42332.87444293742</v>
      </c>
      <c r="K49" s="25">
        <v>12.9</v>
      </c>
      <c r="L49" s="127">
        <v>125000</v>
      </c>
      <c r="M49" s="127">
        <v>138065</v>
      </c>
      <c r="N49" s="128" t="s">
        <v>140</v>
      </c>
      <c r="O49" s="127">
        <v>100</v>
      </c>
      <c r="P49" s="129">
        <f t="shared" si="6"/>
        <v>1.7945647405191127</v>
      </c>
      <c r="Q49" s="130">
        <f t="shared" si="7"/>
        <v>136565</v>
      </c>
      <c r="R49" s="131">
        <f t="shared" si="8"/>
        <v>1500</v>
      </c>
      <c r="S49" s="132" t="s">
        <v>129</v>
      </c>
      <c r="T49" s="133" t="s">
        <v>65</v>
      </c>
      <c r="U49" s="15"/>
      <c r="V49" s="15"/>
      <c r="W49" s="15"/>
      <c r="X49" s="15"/>
    </row>
    <row r="50" spans="1:24" s="20" customFormat="1" x14ac:dyDescent="0.25">
      <c r="A50" s="137">
        <v>210392451</v>
      </c>
      <c r="B50" s="32" t="s">
        <v>110</v>
      </c>
      <c r="C50" s="32"/>
      <c r="D50" s="32" t="s">
        <v>111</v>
      </c>
      <c r="E50" s="32" t="s">
        <v>112</v>
      </c>
      <c r="F50" s="32" t="s">
        <v>113</v>
      </c>
      <c r="G50" s="58">
        <v>400</v>
      </c>
      <c r="H50" s="33">
        <v>19</v>
      </c>
      <c r="I50" s="38">
        <f t="shared" si="4"/>
        <v>11017.10213776722</v>
      </c>
      <c r="J50" s="21">
        <f t="shared" si="5"/>
        <v>77907.190466963773</v>
      </c>
      <c r="K50" s="25">
        <v>21.05</v>
      </c>
      <c r="L50" s="138">
        <v>210610</v>
      </c>
      <c r="M50" s="138">
        <v>231910</v>
      </c>
      <c r="N50" s="139" t="s">
        <v>140</v>
      </c>
      <c r="O50" s="138">
        <v>100</v>
      </c>
      <c r="P50" s="129">
        <f t="shared" si="6"/>
        <v>1.8472795364852705</v>
      </c>
      <c r="Q50" s="130">
        <f t="shared" si="7"/>
        <v>230410</v>
      </c>
      <c r="R50" s="131">
        <f t="shared" si="8"/>
        <v>1500</v>
      </c>
      <c r="S50" s="132" t="s">
        <v>129</v>
      </c>
      <c r="T50" s="140" t="s">
        <v>114</v>
      </c>
      <c r="U50" s="17"/>
      <c r="V50" s="17"/>
      <c r="W50" s="17"/>
      <c r="X50" s="15"/>
    </row>
    <row r="51" spans="1:24" s="11" customFormat="1" x14ac:dyDescent="0.25">
      <c r="A51" s="141">
        <v>210390988</v>
      </c>
      <c r="B51" s="23" t="s">
        <v>115</v>
      </c>
      <c r="C51" s="23"/>
      <c r="D51" s="23" t="s">
        <v>116</v>
      </c>
      <c r="E51" s="23" t="s">
        <v>117</v>
      </c>
      <c r="F51" s="23" t="s">
        <v>118</v>
      </c>
      <c r="G51" s="59">
        <v>50</v>
      </c>
      <c r="H51" s="26">
        <v>1.75</v>
      </c>
      <c r="I51" s="38">
        <f t="shared" si="4"/>
        <v>11156.457822891145</v>
      </c>
      <c r="J51" s="21">
        <f t="shared" si="5"/>
        <v>110970.86611121875</v>
      </c>
      <c r="K51" s="27">
        <v>28.57</v>
      </c>
      <c r="L51" s="142">
        <v>289820</v>
      </c>
      <c r="M51" s="142">
        <v>318740</v>
      </c>
      <c r="N51" s="143" t="s">
        <v>140</v>
      </c>
      <c r="O51" s="142">
        <v>100</v>
      </c>
      <c r="P51" s="129">
        <f t="shared" si="6"/>
        <v>1.8706458357355815</v>
      </c>
      <c r="Q51" s="130">
        <f t="shared" si="7"/>
        <v>317240</v>
      </c>
      <c r="R51" s="131">
        <f t="shared" si="8"/>
        <v>1500</v>
      </c>
      <c r="S51" s="132" t="s">
        <v>129</v>
      </c>
      <c r="T51" s="144" t="s">
        <v>119</v>
      </c>
      <c r="U51" s="20"/>
      <c r="V51" s="20"/>
      <c r="W51" s="20"/>
    </row>
    <row r="52" spans="1:24" s="96" customFormat="1" ht="15.75" thickBot="1" x14ac:dyDescent="0.3">
      <c r="A52" s="145">
        <v>210390483</v>
      </c>
      <c r="B52" s="85" t="s">
        <v>120</v>
      </c>
      <c r="C52" s="85"/>
      <c r="D52" s="85" t="s">
        <v>121</v>
      </c>
      <c r="E52" s="85" t="s">
        <v>122</v>
      </c>
      <c r="F52" s="85" t="s">
        <v>118</v>
      </c>
      <c r="G52" s="86">
        <v>50</v>
      </c>
      <c r="H52" s="87">
        <v>1.75</v>
      </c>
      <c r="I52" s="88">
        <f t="shared" si="4"/>
        <v>11156.457822891145</v>
      </c>
      <c r="J52" s="65">
        <f t="shared" si="5"/>
        <v>110970.86611121875</v>
      </c>
      <c r="K52" s="89">
        <v>28.57</v>
      </c>
      <c r="L52" s="90">
        <v>289820</v>
      </c>
      <c r="M52" s="90">
        <v>318740</v>
      </c>
      <c r="N52" s="91" t="s">
        <v>140</v>
      </c>
      <c r="O52" s="90">
        <v>100</v>
      </c>
      <c r="P52" s="92">
        <f t="shared" si="6"/>
        <v>1.8706458357355815</v>
      </c>
      <c r="Q52" s="93">
        <f t="shared" si="7"/>
        <v>317240</v>
      </c>
      <c r="R52" s="94">
        <f t="shared" si="8"/>
        <v>1500</v>
      </c>
      <c r="S52" s="95" t="s">
        <v>129</v>
      </c>
      <c r="T52" s="146" t="s">
        <v>119</v>
      </c>
      <c r="U52" s="85"/>
      <c r="V52" s="85"/>
      <c r="W52" s="85"/>
    </row>
    <row r="53" spans="1:24" x14ac:dyDescent="0.25">
      <c r="C53" s="50"/>
    </row>
    <row r="54" spans="1:24" x14ac:dyDescent="0.25">
      <c r="C54" s="50"/>
    </row>
    <row r="55" spans="1:24" x14ac:dyDescent="0.25">
      <c r="C55" s="51"/>
    </row>
  </sheetData>
  <autoFilter ref="A7:T52"/>
  <sortState ref="A8:AI22">
    <sortCondition ref="I8:I22"/>
    <sortCondition ref="S8:S22"/>
    <sortCondition ref="F8:F22"/>
  </sortState>
  <mergeCells count="1">
    <mergeCell ref="P6:S6"/>
  </mergeCells>
  <conditionalFormatting sqref="P7">
    <cfRule type="containsText" dxfId="0" priority="2" operator="containsText" text="fölött">
      <formula>NOT(ISERROR(SEARCH("fölött",P7)))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termékek</vt:lpstr>
    </vt:vector>
  </TitlesOfParts>
  <Company>NEAK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pokae</dc:creator>
  <cp:lastModifiedBy>dr. Póka Edit</cp:lastModifiedBy>
  <cp:lastPrinted>2022-11-11T10:00:08Z</cp:lastPrinted>
  <dcterms:created xsi:type="dcterms:W3CDTF">2022-10-25T10:58:57Z</dcterms:created>
  <dcterms:modified xsi:type="dcterms:W3CDTF">2026-07-23T10:37:29Z</dcterms:modified>
</cp:coreProperties>
</file>