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5\"/>
    </mc:Choice>
  </mc:AlternateContent>
  <bookViews>
    <workbookView xWindow="0" yWindow="0" windowWidth="23040" windowHeight="8688"/>
  </bookViews>
  <sheets>
    <sheet name="termékek" sheetId="1" r:id="rId1"/>
  </sheets>
  <definedNames>
    <definedName name="_xlnm._FilterDatabase" localSheetId="0" hidden="1">termékek!$A$7:$T$54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P8" i="1"/>
  <c r="I9" i="1" l="1"/>
  <c r="Q9" i="1"/>
  <c r="J11" i="1" l="1"/>
  <c r="J13" i="1"/>
  <c r="J12" i="1"/>
  <c r="J18" i="1"/>
  <c r="J14" i="1"/>
  <c r="J19" i="1"/>
  <c r="J8" i="1"/>
  <c r="J20" i="1"/>
  <c r="J15" i="1"/>
  <c r="J16" i="1"/>
  <c r="J9" i="1"/>
  <c r="J10" i="1"/>
  <c r="J17" i="1"/>
  <c r="Q18" i="1"/>
  <c r="Q14" i="1"/>
  <c r="Q13" i="1"/>
  <c r="Q10" i="1"/>
  <c r="Q11" i="1"/>
  <c r="Q12" i="1"/>
  <c r="Q15" i="1"/>
  <c r="Q19" i="1"/>
  <c r="Q20" i="1"/>
  <c r="Q17" i="1"/>
  <c r="I8" i="1"/>
  <c r="D3" i="1" s="1"/>
  <c r="P9" i="1" s="1"/>
  <c r="I18" i="1"/>
  <c r="I14" i="1"/>
  <c r="I13" i="1"/>
  <c r="I10" i="1"/>
  <c r="I11" i="1"/>
  <c r="I12" i="1"/>
  <c r="I15" i="1"/>
  <c r="I19" i="1"/>
  <c r="I20" i="1"/>
  <c r="I17" i="1"/>
  <c r="P18" i="1" l="1"/>
  <c r="Q26" i="1"/>
  <c r="Q27" i="1"/>
  <c r="Q16" i="1"/>
  <c r="I24" i="1" l="1"/>
  <c r="I46" i="1"/>
  <c r="I43" i="1"/>
  <c r="I31" i="1"/>
  <c r="I26" i="1"/>
  <c r="I40" i="1"/>
  <c r="I28" i="1"/>
  <c r="I50" i="1"/>
  <c r="I51" i="1"/>
  <c r="I37" i="1"/>
  <c r="I44" i="1"/>
  <c r="I25" i="1"/>
  <c r="I49" i="1"/>
  <c r="I39" i="1"/>
  <c r="I35" i="1"/>
  <c r="I47" i="1"/>
  <c r="I23" i="1"/>
  <c r="I30" i="1"/>
  <c r="I33" i="1"/>
  <c r="I16" i="1"/>
  <c r="I22" i="1"/>
  <c r="I27" i="1"/>
  <c r="I48" i="1"/>
  <c r="I32" i="1"/>
  <c r="I41" i="1"/>
  <c r="I34" i="1"/>
  <c r="I52" i="1"/>
  <c r="P32" i="1" l="1"/>
  <c r="P26" i="1"/>
  <c r="P50" i="1"/>
  <c r="I29" i="1"/>
  <c r="I42" i="1"/>
  <c r="I53" i="1"/>
  <c r="I38" i="1"/>
  <c r="P38" i="1" s="1"/>
  <c r="I54" i="1"/>
  <c r="P54" i="1" s="1"/>
  <c r="I36" i="1"/>
  <c r="I45" i="1"/>
  <c r="P52" i="1" l="1"/>
  <c r="P45" i="1"/>
  <c r="P34" i="1"/>
  <c r="P40" i="1"/>
  <c r="P33" i="1"/>
  <c r="P39" i="1"/>
  <c r="P24" i="1"/>
  <c r="P29" i="1"/>
  <c r="P36" i="1"/>
  <c r="P31" i="1"/>
  <c r="P28" i="1"/>
  <c r="P46" i="1"/>
  <c r="P42" i="1"/>
  <c r="P41" i="1"/>
  <c r="P37" i="1"/>
  <c r="P25" i="1"/>
  <c r="P23" i="1"/>
  <c r="P12" i="1"/>
  <c r="P11" i="1"/>
  <c r="P13" i="1"/>
  <c r="P10" i="1"/>
  <c r="P14" i="1"/>
  <c r="P51" i="1"/>
  <c r="P48" i="1"/>
  <c r="P35" i="1"/>
  <c r="P44" i="1"/>
  <c r="P43" i="1"/>
  <c r="P15" i="1"/>
  <c r="P20" i="1"/>
  <c r="P19" i="1"/>
  <c r="P47" i="1"/>
  <c r="P17" i="1"/>
  <c r="P53" i="1"/>
  <c r="P49" i="1"/>
  <c r="P16" i="1"/>
  <c r="P30" i="1"/>
  <c r="P22" i="1"/>
  <c r="P27" i="1"/>
  <c r="Q22" i="1"/>
  <c r="Q24" i="1"/>
  <c r="Q25" i="1"/>
  <c r="Q23" i="1"/>
  <c r="Q37" i="1"/>
  <c r="R48" i="1"/>
  <c r="Q48" i="1" s="1"/>
  <c r="R47" i="1"/>
  <c r="Q47" i="1" s="1"/>
  <c r="Q33" i="1"/>
  <c r="R45" i="1"/>
  <c r="Q45" i="1" s="1"/>
  <c r="Q38" i="1"/>
  <c r="Q32" i="1"/>
  <c r="R42" i="1"/>
  <c r="Q42" i="1" s="1"/>
  <c r="Q28" i="1"/>
  <c r="Q34" i="1"/>
  <c r="Q35" i="1"/>
  <c r="R53" i="1"/>
  <c r="Q53" i="1" s="1"/>
  <c r="R50" i="1"/>
  <c r="Q50" i="1" s="1"/>
  <c r="R43" i="1"/>
  <c r="Q43" i="1" s="1"/>
  <c r="Q29" i="1"/>
  <c r="R51" i="1"/>
  <c r="Q51" i="1" s="1"/>
  <c r="R52" i="1"/>
  <c r="Q52" i="1" s="1"/>
  <c r="R41" i="1"/>
  <c r="Q41" i="1" s="1"/>
  <c r="Q31" i="1"/>
  <c r="R54" i="1"/>
  <c r="Q54" i="1" s="1"/>
  <c r="R49" i="1"/>
  <c r="Q49" i="1" s="1"/>
  <c r="R44" i="1"/>
  <c r="Q44" i="1" s="1"/>
  <c r="Q36" i="1"/>
  <c r="Q39" i="1"/>
  <c r="R46" i="1"/>
  <c r="Q46" i="1" s="1"/>
  <c r="Q30" i="1"/>
  <c r="R40" i="1"/>
  <c r="Q40" i="1" s="1"/>
  <c r="J52" i="1" l="1"/>
  <c r="J26" i="1"/>
  <c r="J32" i="1"/>
  <c r="J38" i="1"/>
  <c r="J44" i="1"/>
  <c r="J50" i="1"/>
  <c r="J46" i="1"/>
  <c r="J35" i="1"/>
  <c r="J47" i="1"/>
  <c r="J36" i="1"/>
  <c r="J31" i="1"/>
  <c r="J43" i="1"/>
  <c r="J53" i="1"/>
  <c r="J27" i="1"/>
  <c r="J33" i="1"/>
  <c r="J39" i="1"/>
  <c r="J45" i="1"/>
  <c r="J51" i="1"/>
  <c r="J40" i="1"/>
  <c r="J41" i="1"/>
  <c r="J24" i="1"/>
  <c r="J42" i="1"/>
  <c r="J37" i="1"/>
  <c r="J54" i="1"/>
  <c r="J28" i="1"/>
  <c r="J34" i="1"/>
  <c r="J22" i="1"/>
  <c r="J29" i="1"/>
  <c r="J30" i="1"/>
  <c r="J48" i="1"/>
  <c r="J25" i="1"/>
  <c r="J49" i="1"/>
  <c r="J23" i="1"/>
</calcChain>
</file>

<file path=xl/sharedStrings.xml><?xml version="1.0" encoding="utf-8"?>
<sst xmlns="http://schemas.openxmlformats.org/spreadsheetml/2006/main" count="344" uniqueCount="162">
  <si>
    <t>EU/1/15/1074/005</t>
  </si>
  <si>
    <t>BENEPALI 25 MG OLDATOS INJEKCIÓ ELŐRETÖLTÖTT FECSKENDŐBEN</t>
  </si>
  <si>
    <t>4x0,51ml előretöltött fecskendőben</t>
  </si>
  <si>
    <t>etanercept</t>
  </si>
  <si>
    <t>Biogen Hungary Korlátolt Felelősségű Társaság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</si>
  <si>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</si>
  <si>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</si>
  <si>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</si>
  <si>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</si>
  <si>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</si>
  <si>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</si>
  <si>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</si>
  <si>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</si>
  <si>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</si>
  <si>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Pfizer Kft.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</si>
  <si>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</si>
  <si>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</si>
  <si>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</si>
  <si>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</si>
  <si>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</si>
  <si>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</si>
  <si>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</si>
  <si>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</si>
  <si>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</si>
  <si>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</si>
  <si>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</si>
  <si>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</si>
  <si>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EU/1/17/1195/003</t>
  </si>
  <si>
    <t>ERELZI 25 MG OLDATOS INJEKCIÓ ELŐRETÖLTÖTT FECSKENDŐBEN</t>
  </si>
  <si>
    <t>4x0,5ml előretöltött fecskendőben</t>
  </si>
  <si>
    <t>Sandoz Hungária Kereskedelmi Kft.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</si>
  <si>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</si>
  <si>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</si>
  <si>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</si>
  <si>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</si>
  <si>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Nyilvántartási szám</t>
  </si>
  <si>
    <t>Törzskönyvi törlés</t>
  </si>
  <si>
    <t>Készítmény megnevezése</t>
  </si>
  <si>
    <t>Kiszerelés</t>
  </si>
  <si>
    <t>Hatóanyag</t>
  </si>
  <si>
    <t>Termelői ár (Ft)</t>
  </si>
  <si>
    <t>Bruttó fogyasztói ár (Ft)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</si>
  <si>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</si>
  <si>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</si>
  <si>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</si>
  <si>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</si>
  <si>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Forgalmazó</t>
  </si>
  <si>
    <t>EU/1/16/1164/007</t>
  </si>
  <si>
    <t>AMGEVITA 40 MG OLDATOS INJEKCIÓ ELŐRETÖLTÖTT INJEKCIÓS TOLLBAN</t>
  </si>
  <si>
    <t>2x0,8ml előretöltött injekciós tollban</t>
  </si>
  <si>
    <t>adalimumab</t>
  </si>
  <si>
    <t>Amgen Gyógyszerkereskedelmi Kft.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</si>
  <si>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</si>
  <si>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</si>
  <si>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</si>
  <si>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Mylan EPD Korlátolt Felelősségű Társaság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</si>
  <si>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</si>
  <si>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</si>
  <si>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</si>
  <si>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</si>
  <si>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</si>
  <si>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</si>
  <si>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EU/1/03/256/022</t>
  </si>
  <si>
    <t>HUMIRA 20 MG OLDATOS INJEKCIÓ ELŐRETÖLTÖTT FECSKENDŐBEN</t>
  </si>
  <si>
    <t>2x előretöltött fecskendőben +2 alkoholos törlőkendő</t>
  </si>
  <si>
    <t>AbbVie Kft.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</si>
  <si>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</si>
  <si>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</si>
  <si>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</si>
  <si>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</si>
  <si>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</si>
  <si>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</si>
  <si>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</si>
  <si>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</si>
  <si>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</si>
  <si>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</si>
  <si>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</si>
  <si>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</si>
  <si>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</si>
  <si>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</si>
  <si>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</si>
  <si>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</si>
  <si>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HYRIMOZ 40 MG OLDATOS INJEKCIÓ ELŐRETÖLTÖTT INJEKCIÓS TOLLBAN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</si>
  <si>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</si>
  <si>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</si>
  <si>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</si>
  <si>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</si>
  <si>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</si>
  <si>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</si>
  <si>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</si>
  <si>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</si>
  <si>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</si>
  <si>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</si>
  <si>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EU/1/20/1513/001</t>
  </si>
  <si>
    <t>YUFLYMA 40 MG OLDATOS INJEKCIÓ ELŐRETÖLTÖTT FECSKENDŐBEN</t>
  </si>
  <si>
    <t>1x0,4ml előretöltött fecskendőben + 2 alkoholos törlőkendő</t>
  </si>
  <si>
    <t>Celltrion Healthcare Hungary  Korlátolt Felelősségű Társaság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</si>
  <si>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</si>
  <si>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</si>
  <si>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</si>
  <si>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</si>
  <si>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</si>
  <si>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</si>
  <si>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</si>
  <si>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</si>
  <si>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</si>
  <si>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</si>
  <si>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</si>
  <si>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</si>
  <si>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</si>
  <si>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</si>
  <si>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</si>
  <si>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</si>
  <si>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</si>
  <si>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</si>
  <si>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</si>
  <si>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</si>
  <si>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</si>
  <si>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</si>
  <si>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</si>
  <si>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EU/1/09/544/001</t>
  </si>
  <si>
    <t>CIMZIA 200 MG OLDATOS INJEKCIÓ ELŐRETÖLTÖTT FECSKENDŐBEN</t>
  </si>
  <si>
    <t>2x1ml előretöltött fecskendőben +2 alkoholos törlő</t>
  </si>
  <si>
    <t>certolizumab pegol</t>
  </si>
  <si>
    <t>UCB Magyarország Kft.</t>
  </si>
  <si>
    <t>EU/1/09/546/003</t>
  </si>
  <si>
    <t>SIMPONI 50 MG OLDATOS INJEKCIÓ ELŐRETÖLTÖTT FECSKENDŐBEN</t>
  </si>
  <si>
    <t>1x előretöltött fecskendőben</t>
  </si>
  <si>
    <t>golimumab</t>
  </si>
  <si>
    <t>MSD Pharma Hungary Korlátolt Felelősségű Társaság</t>
  </si>
  <si>
    <t>EU/1/09/546/001</t>
  </si>
  <si>
    <t>SIMPONI 50 MG OLDATOS INJEKCIÓ ELŐRETÖLTÖTT INJEKCIÓS TOLLBAN</t>
  </si>
  <si>
    <t>1x előretöltött injekciós tollban</t>
  </si>
  <si>
    <t>össz hatómenny</t>
  </si>
  <si>
    <t>ELVÁRT ÁR I. NTK</t>
  </si>
  <si>
    <t>ELVÁRT ÁR II. NTK</t>
  </si>
  <si>
    <t>módosított DDD (mg) - KTE</t>
  </si>
  <si>
    <t>Módosított (DOT) - KTE</t>
  </si>
  <si>
    <t>elvárt árhoz képest (%)</t>
  </si>
  <si>
    <t>77/a1.</t>
  </si>
  <si>
    <t>77/a2.</t>
  </si>
  <si>
    <t>Vonatkozó EÜ 100 pont</t>
  </si>
  <si>
    <t>Visszafizetés</t>
  </si>
  <si>
    <t>Módosított NTK (Ft)</t>
  </si>
  <si>
    <t>TTT</t>
  </si>
  <si>
    <t>1x0,8ml injekciós tollban + 2 alkoholos törlőkendő</t>
  </si>
  <si>
    <t>YUFLYMA 80 MG OLDATOS INJEKCIÓ ELŐRETÖLTÖTT INJEKCIÓS TOLLBAN</t>
  </si>
  <si>
    <t>EU/1/20/1513/015</t>
  </si>
  <si>
    <t>1x0,8ml előretöltött fecskendőben + 2 alkoholos törlőkendő</t>
  </si>
  <si>
    <t>YUFLYMA 80 MG OLDATOS INJEKCIÓ ELŐRETÖLTÖTT FECSKENDŐBEN</t>
  </si>
  <si>
    <t>EU/1/20/1513/013</t>
  </si>
  <si>
    <t>TBIOL</t>
  </si>
  <si>
    <t>EU/1/21/1589/005</t>
  </si>
  <si>
    <t>HUKYNDRA 40 MG OLDATOS INJEKCIÓ ELŐRETÖLTÖTT TOLLBAN</t>
  </si>
  <si>
    <t>STADA Hungary Korlátolt Felelősségű Társaság</t>
  </si>
  <si>
    <t>EU/1/18/1286/016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</si>
  <si>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</si>
  <si>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</si>
  <si>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</si>
  <si>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</si>
  <si>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EU/1/16/1164/015</t>
  </si>
  <si>
    <t>2x0.4ml előretöltött injekciós tollban (sureclick)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</si>
</sst>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Ft&quot;;[Red]\-#,##0.00\ &quot;Ft&quot;"/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7" borderId="0" applyNumberFormat="0" applyBorder="0" applyAlignment="0" applyProtection="0"/>
  </cellStyleXfs>
  <cellXfs count="124">
    <xf numFmtId="0" fontId="0" fillId="0" borderId="0" xfId="0"/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0" fontId="0" fillId="6" borderId="0" xfId="0" applyFill="1"/>
    <xf numFmtId="8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64" fontId="0" fillId="4" borderId="0" xfId="1" applyNumberFormat="1" applyFont="1" applyFill="1" applyAlignment="1">
      <alignment horizontal="center" vertical="center" wrapText="1"/>
    </xf>
    <xf numFmtId="164" fontId="0" fillId="6" borderId="0" xfId="1" applyNumberFormat="1" applyFont="1" applyFill="1"/>
    <xf numFmtId="164" fontId="0" fillId="0" borderId="0" xfId="1" applyNumberFormat="1" applyFont="1"/>
    <xf numFmtId="0" fontId="0" fillId="4" borderId="2" xfId="0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Fill="1" applyBorder="1"/>
    <xf numFmtId="0" fontId="0" fillId="6" borderId="4" xfId="0" applyFill="1" applyBorder="1" applyAlignment="1">
      <alignment horizontal="center" vertical="center" wrapText="1"/>
    </xf>
    <xf numFmtId="0" fontId="5" fillId="7" borderId="0" xfId="4"/>
    <xf numFmtId="0" fontId="5" fillId="0" borderId="0" xfId="4" applyFill="1"/>
    <xf numFmtId="164" fontId="0" fillId="0" borderId="0" xfId="0" applyNumberFormat="1" applyAlignment="1">
      <alignment horizontal="right"/>
    </xf>
    <xf numFmtId="43" fontId="0" fillId="0" borderId="0" xfId="1" applyNumberFormat="1" applyFont="1" applyFill="1"/>
    <xf numFmtId="164" fontId="7" fillId="5" borderId="0" xfId="1" applyNumberFormat="1" applyFont="1" applyFill="1"/>
    <xf numFmtId="0" fontId="7" fillId="3" borderId="0" xfId="3" applyFont="1"/>
    <xf numFmtId="0" fontId="7" fillId="3" borderId="3" xfId="3" applyFont="1" applyBorder="1"/>
    <xf numFmtId="0" fontId="7" fillId="0" borderId="0" xfId="0" applyFont="1" applyFill="1"/>
    <xf numFmtId="0" fontId="7" fillId="5" borderId="0" xfId="0" applyFont="1" applyFill="1"/>
    <xf numFmtId="0" fontId="7" fillId="5" borderId="3" xfId="0" applyFont="1" applyFill="1" applyBorder="1"/>
    <xf numFmtId="0" fontId="7" fillId="6" borderId="5" xfId="0" applyFont="1" applyFill="1" applyBorder="1"/>
    <xf numFmtId="0" fontId="7" fillId="6" borderId="5" xfId="3" applyFont="1" applyFill="1" applyBorder="1"/>
    <xf numFmtId="164" fontId="7" fillId="3" borderId="0" xfId="1" applyNumberFormat="1" applyFont="1" applyFill="1"/>
    <xf numFmtId="164" fontId="7" fillId="0" borderId="0" xfId="1" applyNumberFormat="1" applyFont="1" applyFill="1"/>
    <xf numFmtId="0" fontId="7" fillId="2" borderId="0" xfId="2" applyFont="1"/>
    <xf numFmtId="164" fontId="7" fillId="2" borderId="0" xfId="1" applyNumberFormat="1" applyFont="1" applyFill="1"/>
    <xf numFmtId="164" fontId="7" fillId="6" borderId="0" xfId="3" applyNumberFormat="1" applyFont="1" applyFill="1" applyBorder="1"/>
    <xf numFmtId="0" fontId="9" fillId="3" borderId="0" xfId="3" applyFont="1"/>
    <xf numFmtId="0" fontId="7" fillId="2" borderId="0" xfId="2" applyFont="1" applyBorder="1"/>
    <xf numFmtId="0" fontId="5" fillId="0" borderId="0" xfId="4" applyFill="1" applyAlignment="1">
      <alignment horizontal="right"/>
    </xf>
    <xf numFmtId="165" fontId="7" fillId="8" borderId="0" xfId="4" applyNumberFormat="1" applyFont="1" applyFill="1"/>
    <xf numFmtId="164" fontId="7" fillId="8" borderId="0" xfId="4" applyNumberFormat="1" applyFont="1" applyFill="1"/>
    <xf numFmtId="0" fontId="7" fillId="8" borderId="0" xfId="4" applyFont="1" applyFill="1"/>
    <xf numFmtId="0" fontId="7" fillId="8" borderId="0" xfId="4" applyFont="1" applyFill="1" applyAlignment="1">
      <alignment horizontal="right"/>
    </xf>
    <xf numFmtId="0" fontId="7" fillId="8" borderId="0" xfId="4" applyFont="1" applyFill="1" applyAlignment="1">
      <alignment horizontal="center" vertical="center" wrapText="1"/>
    </xf>
    <xf numFmtId="2" fontId="7" fillId="6" borderId="0" xfId="0" applyNumberFormat="1" applyFont="1" applyFill="1" applyBorder="1"/>
    <xf numFmtId="0" fontId="7" fillId="6" borderId="0" xfId="2" applyFont="1" applyFill="1" applyBorder="1"/>
    <xf numFmtId="2" fontId="7" fillId="6" borderId="0" xfId="2" applyNumberFormat="1" applyFont="1" applyFill="1" applyBorder="1"/>
    <xf numFmtId="164" fontId="7" fillId="5" borderId="0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64" fontId="7" fillId="3" borderId="0" xfId="1" applyNumberFormat="1" applyFont="1" applyFill="1" applyAlignment="1">
      <alignment horizontal="center"/>
    </xf>
    <xf numFmtId="164" fontId="7" fillId="0" borderId="0" xfId="1" applyNumberFormat="1" applyFont="1" applyFill="1" applyAlignment="1">
      <alignment horizontal="center"/>
    </xf>
    <xf numFmtId="164" fontId="7" fillId="5" borderId="0" xfId="1" applyNumberFormat="1" applyFont="1" applyFill="1" applyAlignment="1">
      <alignment horizontal="center"/>
    </xf>
    <xf numFmtId="164" fontId="7" fillId="5" borderId="0" xfId="1" applyNumberFormat="1" applyFont="1" applyFill="1" applyBorder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0" fillId="6" borderId="0" xfId="1" applyNumberFormat="1" applyFont="1" applyFill="1" applyBorder="1" applyAlignment="1">
      <alignment horizontal="center" vertical="center" wrapText="1"/>
    </xf>
    <xf numFmtId="2" fontId="0" fillId="6" borderId="0" xfId="0" applyNumberForma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6" borderId="0" xfId="3" applyFont="1" applyFill="1" applyBorder="1"/>
    <xf numFmtId="164" fontId="8" fillId="8" borderId="0" xfId="4" applyNumberFormat="1" applyFont="1" applyFill="1"/>
    <xf numFmtId="0" fontId="8" fillId="8" borderId="0" xfId="4" applyFont="1" applyFill="1"/>
    <xf numFmtId="0" fontId="8" fillId="8" borderId="0" xfId="4" applyFont="1" applyFill="1" applyAlignment="1">
      <alignment horizontal="right"/>
    </xf>
    <xf numFmtId="0" fontId="8" fillId="5" borderId="0" xfId="0" applyFont="1" applyFill="1"/>
    <xf numFmtId="0" fontId="8" fillId="3" borderId="0" xfId="3" applyFont="1"/>
    <xf numFmtId="0" fontId="8" fillId="3" borderId="3" xfId="3" applyFont="1" applyBorder="1"/>
    <xf numFmtId="0" fontId="8" fillId="6" borderId="5" xfId="3" applyFont="1" applyFill="1" applyBorder="1"/>
    <xf numFmtId="2" fontId="8" fillId="6" borderId="0" xfId="0" applyNumberFormat="1" applyFont="1" applyFill="1" applyBorder="1"/>
    <xf numFmtId="164" fontId="8" fillId="3" borderId="0" xfId="1" applyNumberFormat="1" applyFont="1" applyFill="1"/>
    <xf numFmtId="164" fontId="8" fillId="3" borderId="0" xfId="1" applyNumberFormat="1" applyFont="1" applyFill="1" applyAlignment="1">
      <alignment horizontal="center"/>
    </xf>
    <xf numFmtId="165" fontId="8" fillId="8" borderId="0" xfId="4" applyNumberFormat="1" applyFont="1" applyFill="1"/>
    <xf numFmtId="166" fontId="0" fillId="0" borderId="0" xfId="1" applyNumberFormat="1" applyFont="1" applyFill="1" applyBorder="1"/>
    <xf numFmtId="166" fontId="0" fillId="0" borderId="0" xfId="1" applyNumberFormat="1" applyFont="1" applyFill="1"/>
    <xf numFmtId="166" fontId="0" fillId="6" borderId="6" xfId="1" applyNumberFormat="1" applyFont="1" applyFill="1" applyBorder="1" applyAlignment="1">
      <alignment horizontal="center" vertical="center" wrapText="1"/>
    </xf>
    <xf numFmtId="166" fontId="8" fillId="6" borderId="0" xfId="1" applyNumberFormat="1" applyFont="1" applyFill="1" applyBorder="1"/>
    <xf numFmtId="166" fontId="7" fillId="6" borderId="0" xfId="1" applyNumberFormat="1" applyFont="1" applyFill="1" applyBorder="1"/>
    <xf numFmtId="166" fontId="0" fillId="6" borderId="0" xfId="1" applyNumberFormat="1" applyFont="1" applyFill="1"/>
    <xf numFmtId="166" fontId="6" fillId="7" borderId="10" xfId="4" applyNumberFormat="1" applyFont="1" applyBorder="1"/>
    <xf numFmtId="164" fontId="10" fillId="9" borderId="0" xfId="4" applyNumberFormat="1" applyFont="1" applyFill="1"/>
    <xf numFmtId="164" fontId="10" fillId="9" borderId="7" xfId="4" applyNumberFormat="1" applyFont="1" applyFill="1" applyBorder="1"/>
    <xf numFmtId="0" fontId="5" fillId="9" borderId="0" xfId="4" applyFont="1" applyFill="1"/>
    <xf numFmtId="164" fontId="11" fillId="9" borderId="0" xfId="4" applyNumberFormat="1" applyFont="1" applyFill="1"/>
    <xf numFmtId="0" fontId="5" fillId="9" borderId="0" xfId="4" applyFont="1" applyFill="1" applyBorder="1"/>
    <xf numFmtId="166" fontId="5" fillId="9" borderId="0" xfId="4" applyNumberFormat="1" applyFont="1" applyFill="1" applyBorder="1"/>
    <xf numFmtId="164" fontId="5" fillId="9" borderId="0" xfId="4" applyNumberFormat="1" applyFont="1" applyFill="1" applyBorder="1"/>
    <xf numFmtId="2" fontId="5" fillId="9" borderId="0" xfId="4" applyNumberFormat="1" applyFont="1" applyFill="1" applyBorder="1"/>
    <xf numFmtId="0" fontId="5" fillId="9" borderId="0" xfId="4" applyFont="1" applyFill="1" applyAlignment="1">
      <alignment horizontal="center"/>
    </xf>
    <xf numFmtId="165" fontId="7" fillId="9" borderId="0" xfId="4" applyNumberFormat="1" applyFont="1" applyFill="1"/>
    <xf numFmtId="164" fontId="7" fillId="9" borderId="0" xfId="4" applyNumberFormat="1" applyFont="1" applyFill="1"/>
    <xf numFmtId="0" fontId="7" fillId="9" borderId="0" xfId="4" applyFont="1" applyFill="1"/>
    <xf numFmtId="0" fontId="7" fillId="9" borderId="0" xfId="4" applyFont="1" applyFill="1" applyAlignment="1">
      <alignment horizontal="right"/>
    </xf>
    <xf numFmtId="0" fontId="7" fillId="9" borderId="0" xfId="0" applyFont="1" applyFill="1"/>
    <xf numFmtId="0" fontId="7" fillId="9" borderId="0" xfId="0" applyFont="1" applyFill="1" applyBorder="1"/>
    <xf numFmtId="0" fontId="5" fillId="9" borderId="3" xfId="4" applyFont="1" applyFill="1" applyBorder="1"/>
    <xf numFmtId="0" fontId="5" fillId="9" borderId="5" xfId="4" applyFont="1" applyFill="1" applyBorder="1"/>
    <xf numFmtId="0" fontId="0" fillId="9" borderId="0" xfId="0" applyFont="1" applyFill="1"/>
    <xf numFmtId="164" fontId="11" fillId="9" borderId="0" xfId="4" applyNumberFormat="1" applyFont="1" applyFill="1" applyBorder="1"/>
    <xf numFmtId="0" fontId="5" fillId="9" borderId="0" xfId="4" applyFont="1" applyFill="1" applyBorder="1" applyAlignment="1">
      <alignment horizontal="center"/>
    </xf>
    <xf numFmtId="165" fontId="7" fillId="9" borderId="0" xfId="4" applyNumberFormat="1" applyFont="1" applyFill="1" applyBorder="1"/>
    <xf numFmtId="164" fontId="7" fillId="9" borderId="0" xfId="4" applyNumberFormat="1" applyFont="1" applyFill="1" applyBorder="1"/>
    <xf numFmtId="0" fontId="7" fillId="9" borderId="0" xfId="4" applyFont="1" applyFill="1" applyBorder="1" applyAlignment="1">
      <alignment horizontal="right"/>
    </xf>
    <xf numFmtId="164" fontId="5" fillId="9" borderId="0" xfId="4" applyNumberFormat="1" applyFont="1" applyFill="1"/>
    <xf numFmtId="0" fontId="5" fillId="9" borderId="7" xfId="4" applyFont="1" applyFill="1" applyBorder="1"/>
    <xf numFmtId="0" fontId="5" fillId="9" borderId="8" xfId="4" applyFont="1" applyFill="1" applyBorder="1"/>
    <xf numFmtId="0" fontId="5" fillId="9" borderId="9" xfId="4" applyFont="1" applyFill="1" applyBorder="1"/>
    <xf numFmtId="166" fontId="5" fillId="9" borderId="7" xfId="4" applyNumberFormat="1" applyFont="1" applyFill="1" applyBorder="1"/>
    <xf numFmtId="2" fontId="5" fillId="9" borderId="7" xfId="4" applyNumberFormat="1" applyFont="1" applyFill="1" applyBorder="1"/>
    <xf numFmtId="164" fontId="5" fillId="9" borderId="7" xfId="4" applyNumberFormat="1" applyFont="1" applyFill="1" applyBorder="1"/>
    <xf numFmtId="0" fontId="5" fillId="9" borderId="7" xfId="4" applyFont="1" applyFill="1" applyBorder="1" applyAlignment="1">
      <alignment horizontal="center"/>
    </xf>
    <xf numFmtId="165" fontId="7" fillId="9" borderId="7" xfId="4" applyNumberFormat="1" applyFont="1" applyFill="1" applyBorder="1"/>
    <xf numFmtId="164" fontId="7" fillId="9" borderId="7" xfId="4" applyNumberFormat="1" applyFont="1" applyFill="1" applyBorder="1"/>
    <xf numFmtId="0" fontId="7" fillId="9" borderId="7" xfId="4" applyFont="1" applyFill="1" applyBorder="1"/>
    <xf numFmtId="0" fontId="7" fillId="9" borderId="7" xfId="4" applyFont="1" applyFill="1" applyBorder="1" applyAlignment="1">
      <alignment horizontal="right"/>
    </xf>
    <xf numFmtId="0" fontId="7" fillId="9" borderId="7" xfId="0" applyFont="1" applyFill="1" applyBorder="1"/>
    <xf numFmtId="0" fontId="8" fillId="0" borderId="0" xfId="3" applyFont="1" applyFill="1"/>
    <xf numFmtId="0" fontId="7" fillId="0" borderId="0" xfId="3" applyFont="1" applyFill="1"/>
    <xf numFmtId="0" fontId="11" fillId="9" borderId="0" xfId="4" applyFont="1" applyFill="1"/>
    <xf numFmtId="166" fontId="10" fillId="7" borderId="10" xfId="4" applyNumberFormat="1" applyFont="1" applyBorder="1"/>
    <xf numFmtId="0" fontId="11" fillId="9" borderId="7" xfId="4" applyFont="1" applyFill="1" applyBorder="1"/>
    <xf numFmtId="164" fontId="11" fillId="9" borderId="7" xfId="4" applyNumberFormat="1" applyFont="1" applyFill="1" applyBorder="1"/>
    <xf numFmtId="164" fontId="10" fillId="9" borderId="0" xfId="4" applyNumberFormat="1" applyFont="1" applyFill="1" applyBorder="1"/>
    <xf numFmtId="0" fontId="7" fillId="9" borderId="0" xfId="4" applyFont="1" applyFill="1" applyBorder="1"/>
    <xf numFmtId="0" fontId="5" fillId="0" borderId="0" xfId="4" applyFill="1" applyBorder="1" applyAlignment="1">
      <alignment horizontal="center"/>
    </xf>
    <xf numFmtId="0" fontId="5" fillId="9" borderId="11" xfId="4" applyFont="1" applyFill="1" applyBorder="1"/>
    <xf numFmtId="0" fontId="5" fillId="9" borderId="12" xfId="4" applyFont="1" applyFill="1" applyBorder="1"/>
    <xf numFmtId="164" fontId="5" fillId="9" borderId="0" xfId="4" applyNumberFormat="1" applyFill="1" applyBorder="1"/>
    <xf numFmtId="164" fontId="5" fillId="9" borderId="0" xfId="4" applyNumberFormat="1" applyFill="1"/>
    <xf numFmtId="0" fontId="5" fillId="9" borderId="0" xfId="4" applyFill="1"/>
  </cellXfs>
  <cellStyles count="5">
    <cellStyle name="Ezres" xfId="1" builtinId="3"/>
    <cellStyle name="Jó" xfId="4" builtinId="26"/>
    <cellStyle name="Normál" xfId="0" builtinId="0"/>
    <cellStyle name="Rossz" xfId="2" builtinId="27"/>
    <cellStyle name="Semleges" xfId="3" builtinId="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tabSelected="1" workbookViewId="0">
      <pane xSplit="6" ySplit="7" topLeftCell="G8" activePane="bottomRight" state="frozen"/>
      <selection pane="topRight" activeCell="H1" sqref="H1"/>
      <selection pane="bottomLeft" activeCell="A2" sqref="A2"/>
      <selection pane="bottomRight" activeCell="D14" sqref="D14"/>
    </sheetView>
  </sheetViews>
  <sheetFormatPr defaultRowHeight="14.4" x14ac:dyDescent="0.3"/>
  <cols>
    <col min="1" max="1" width="10" bestFit="1" customWidth="1"/>
    <col min="2" max="2" width="5.6640625" customWidth="1"/>
    <col min="3" max="3" width="11.6640625" customWidth="1"/>
    <col min="4" max="4" width="63" customWidth="1"/>
    <col min="5" max="5" width="13.77734375" customWidth="1"/>
    <col min="6" max="6" width="15.33203125" customWidth="1"/>
    <col min="7" max="7" width="7.21875" customWidth="1"/>
    <col min="8" max="8" width="11.5546875" style="5" customWidth="1"/>
    <col min="9" max="9" width="14.5546875" style="72" customWidth="1"/>
    <col min="10" max="10" width="9" style="9" customWidth="1"/>
    <col min="11" max="11" width="7.77734375" style="5" customWidth="1"/>
    <col min="12" max="12" width="12.88671875" style="10" customWidth="1"/>
    <col min="13" max="13" width="10.21875" style="10" customWidth="1"/>
    <col min="14" max="14" width="11.109375" style="46" customWidth="1"/>
    <col min="15" max="15" width="8.5546875" bestFit="1" customWidth="1"/>
    <col min="16" max="16" width="13.33203125" style="17" customWidth="1"/>
    <col min="17" max="17" width="12.6640625" style="17" customWidth="1"/>
    <col min="18" max="18" width="16.88671875" style="17" customWidth="1"/>
    <col min="19" max="19" width="12.88671875" style="35" customWidth="1"/>
    <col min="20" max="20" width="55.44140625" bestFit="1" customWidth="1"/>
  </cols>
  <sheetData>
    <row r="1" spans="1:35" ht="15" thickBot="1" x14ac:dyDescent="0.35">
      <c r="G1" s="14"/>
      <c r="H1" s="14"/>
      <c r="I1" s="67"/>
      <c r="J1" s="12"/>
      <c r="K1" s="14"/>
      <c r="L1" s="12"/>
      <c r="M1" s="12"/>
      <c r="N1" s="45"/>
    </row>
    <row r="2" spans="1:35" x14ac:dyDescent="0.3">
      <c r="D2" s="7" t="s">
        <v>134</v>
      </c>
      <c r="E2" s="6" t="s">
        <v>135</v>
      </c>
      <c r="F2" s="2"/>
      <c r="G2" s="14"/>
      <c r="H2" s="12"/>
      <c r="I2" s="68"/>
      <c r="J2" s="3"/>
      <c r="K2" s="4"/>
      <c r="L2" s="13"/>
      <c r="M2" s="12"/>
      <c r="N2" s="45"/>
    </row>
    <row r="3" spans="1:35" x14ac:dyDescent="0.3">
      <c r="D3" s="113">
        <f>I8</f>
        <v>4708.7562960092991</v>
      </c>
      <c r="E3" s="73">
        <v>5963.9604727765936</v>
      </c>
      <c r="F3" s="2"/>
      <c r="G3" s="14"/>
      <c r="H3" s="12"/>
      <c r="I3" s="68"/>
      <c r="J3" s="4"/>
      <c r="K3" s="19"/>
      <c r="L3" s="13"/>
      <c r="M3" s="12"/>
      <c r="N3" s="45"/>
    </row>
    <row r="4" spans="1:35" x14ac:dyDescent="0.3">
      <c r="F4" s="18"/>
      <c r="G4" s="14"/>
      <c r="H4" s="12"/>
      <c r="I4" s="68"/>
      <c r="J4" s="4"/>
      <c r="K4" s="19"/>
      <c r="L4" s="13"/>
      <c r="M4" s="13"/>
      <c r="N4" s="45"/>
    </row>
    <row r="5" spans="1:35" x14ac:dyDescent="0.3">
      <c r="F5" s="2"/>
      <c r="G5" s="14"/>
      <c r="H5" s="12"/>
      <c r="I5" s="68"/>
      <c r="J5" s="4"/>
      <c r="K5" s="19"/>
      <c r="L5" s="12"/>
      <c r="M5" s="12"/>
      <c r="N5" s="45"/>
    </row>
    <row r="6" spans="1:35" x14ac:dyDescent="0.3">
      <c r="F6" s="18"/>
      <c r="G6" s="14"/>
      <c r="H6" s="12"/>
      <c r="I6" s="68"/>
      <c r="J6" s="4"/>
      <c r="K6" s="19"/>
      <c r="L6" s="12"/>
      <c r="M6" s="12"/>
      <c r="N6" s="45"/>
      <c r="P6" s="118"/>
      <c r="Q6" s="118"/>
      <c r="R6" s="118"/>
      <c r="S6" s="118"/>
    </row>
    <row r="7" spans="1:35" s="1" customFormat="1" ht="80.25" customHeight="1" x14ac:dyDescent="0.3">
      <c r="A7" s="1" t="s">
        <v>144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1" t="s">
        <v>133</v>
      </c>
      <c r="H7" s="15" t="s">
        <v>136</v>
      </c>
      <c r="I7" s="69" t="s">
        <v>143</v>
      </c>
      <c r="J7" s="52" t="s">
        <v>142</v>
      </c>
      <c r="K7" s="53" t="s">
        <v>137</v>
      </c>
      <c r="L7" s="8" t="s">
        <v>40</v>
      </c>
      <c r="M7" s="8" t="s">
        <v>41</v>
      </c>
      <c r="N7" s="1" t="s">
        <v>42</v>
      </c>
      <c r="O7" s="1" t="s">
        <v>43</v>
      </c>
      <c r="P7" s="40" t="s">
        <v>138</v>
      </c>
      <c r="Q7" s="40" t="s">
        <v>44</v>
      </c>
      <c r="R7" s="40" t="s">
        <v>45</v>
      </c>
      <c r="S7" s="40" t="s">
        <v>141</v>
      </c>
      <c r="T7" s="1" t="s">
        <v>46</v>
      </c>
    </row>
    <row r="8" spans="1:35" s="76" customFormat="1" ht="16.5" customHeight="1" x14ac:dyDescent="0.3">
      <c r="A8" s="76">
        <v>210900115</v>
      </c>
      <c r="B8" s="76" t="s">
        <v>114</v>
      </c>
      <c r="D8" s="76" t="s">
        <v>112</v>
      </c>
      <c r="E8" s="76" t="s">
        <v>115</v>
      </c>
      <c r="F8" s="76" t="s">
        <v>50</v>
      </c>
      <c r="G8" s="76">
        <v>80</v>
      </c>
      <c r="H8" s="76">
        <v>3.1</v>
      </c>
      <c r="I8" s="79">
        <f>M8/K8</f>
        <v>4708.7562960092991</v>
      </c>
      <c r="J8" s="76">
        <f>IF((M8-((($Q$9/$K$9*1.2)*K8)+3500)&gt;0),(M8-((($Q$9/$K$9*1.2)*K8)+3500)),0)</f>
        <v>0</v>
      </c>
      <c r="K8" s="76">
        <v>25.81</v>
      </c>
      <c r="L8" s="121">
        <v>109920</v>
      </c>
      <c r="M8" s="121">
        <v>121533</v>
      </c>
      <c r="N8" s="82" t="s">
        <v>151</v>
      </c>
      <c r="O8" s="76">
        <v>100</v>
      </c>
      <c r="P8" s="83">
        <f t="shared" ref="P8" si="0">I8/$D$3</f>
        <v>1</v>
      </c>
      <c r="Q8" s="122">
        <f t="shared" ref="Q8" si="1">M8-R8</f>
        <v>121233</v>
      </c>
      <c r="R8" s="123">
        <v>300</v>
      </c>
      <c r="S8" s="86" t="s">
        <v>139</v>
      </c>
      <c r="T8" s="76" t="s">
        <v>96</v>
      </c>
    </row>
    <row r="9" spans="1:35" s="87" customFormat="1" ht="16.5" customHeight="1" x14ac:dyDescent="0.3">
      <c r="A9" s="76">
        <v>210976328</v>
      </c>
      <c r="B9" s="76" t="s">
        <v>160</v>
      </c>
      <c r="C9" s="77"/>
      <c r="D9" s="76" t="s">
        <v>48</v>
      </c>
      <c r="E9" s="76" t="s">
        <v>161</v>
      </c>
      <c r="F9" s="76" t="s">
        <v>50</v>
      </c>
      <c r="G9" s="89">
        <v>80</v>
      </c>
      <c r="H9" s="90">
        <v>3.1</v>
      </c>
      <c r="I9" s="79">
        <f t="shared" ref="I9:I54" si="2">M9/K9</f>
        <v>4708.7562960092991</v>
      </c>
      <c r="J9" s="80">
        <f t="shared" ref="J9:J20" si="3">IF((M9-((($Q$9/$K$9*1.2)*K9)+3500)&gt;0),(M9-((($Q$9/$K$9*1.2)*K9)+3500)),0)</f>
        <v>0</v>
      </c>
      <c r="K9" s="81">
        <v>25.81</v>
      </c>
      <c r="L9" s="92">
        <v>109920</v>
      </c>
      <c r="M9" s="92">
        <v>121533</v>
      </c>
      <c r="N9" s="82" t="s">
        <v>151</v>
      </c>
      <c r="O9" s="76">
        <v>100</v>
      </c>
      <c r="P9" s="83">
        <f t="shared" ref="P9:P20" si="4">I9/$D$3</f>
        <v>1</v>
      </c>
      <c r="Q9" s="77">
        <f t="shared" ref="Q9:Q54" si="5">M9-R9</f>
        <v>121233</v>
      </c>
      <c r="R9" s="112">
        <v>300</v>
      </c>
      <c r="S9" s="86" t="s">
        <v>139</v>
      </c>
      <c r="T9" s="76" t="s">
        <v>51</v>
      </c>
      <c r="U9" s="76"/>
      <c r="V9" s="76"/>
      <c r="W9" s="76"/>
    </row>
    <row r="10" spans="1:35" s="87" customFormat="1" ht="16.5" customHeight="1" x14ac:dyDescent="0.3">
      <c r="A10" s="76">
        <v>210807919</v>
      </c>
      <c r="B10" s="76" t="s">
        <v>47</v>
      </c>
      <c r="C10" s="77"/>
      <c r="D10" s="76" t="s">
        <v>48</v>
      </c>
      <c r="E10" s="76" t="s">
        <v>49</v>
      </c>
      <c r="F10" s="76" t="s">
        <v>50</v>
      </c>
      <c r="G10" s="89">
        <v>80</v>
      </c>
      <c r="H10" s="90">
        <v>3.1</v>
      </c>
      <c r="I10" s="79">
        <f t="shared" si="2"/>
        <v>4708.7562960092991</v>
      </c>
      <c r="J10" s="80">
        <f t="shared" si="3"/>
        <v>0</v>
      </c>
      <c r="K10" s="81">
        <v>25.81</v>
      </c>
      <c r="L10" s="92">
        <v>109920</v>
      </c>
      <c r="M10" s="92">
        <v>121533</v>
      </c>
      <c r="N10" s="82" t="s">
        <v>151</v>
      </c>
      <c r="O10" s="76">
        <v>100</v>
      </c>
      <c r="P10" s="83">
        <f t="shared" si="4"/>
        <v>1</v>
      </c>
      <c r="Q10" s="77">
        <f t="shared" si="5"/>
        <v>121233</v>
      </c>
      <c r="R10" s="112">
        <v>300</v>
      </c>
      <c r="S10" s="86" t="s">
        <v>139</v>
      </c>
      <c r="T10" s="76" t="s">
        <v>51</v>
      </c>
      <c r="U10" s="76"/>
      <c r="V10" s="76"/>
      <c r="W10" s="76"/>
    </row>
    <row r="11" spans="1:35" s="87" customFormat="1" x14ac:dyDescent="0.3">
      <c r="A11" s="76">
        <v>210949347</v>
      </c>
      <c r="B11" s="76" t="s">
        <v>155</v>
      </c>
      <c r="C11" s="77"/>
      <c r="D11" s="76" t="s">
        <v>82</v>
      </c>
      <c r="E11" s="76" t="s">
        <v>156</v>
      </c>
      <c r="F11" s="76" t="s">
        <v>50</v>
      </c>
      <c r="G11" s="89">
        <v>80</v>
      </c>
      <c r="H11" s="90">
        <v>3.1</v>
      </c>
      <c r="I11" s="79">
        <f t="shared" si="2"/>
        <v>4708.7562960092991</v>
      </c>
      <c r="J11" s="80">
        <f t="shared" si="3"/>
        <v>0</v>
      </c>
      <c r="K11" s="81">
        <v>25.81</v>
      </c>
      <c r="L11" s="92">
        <v>109920</v>
      </c>
      <c r="M11" s="92">
        <v>121533</v>
      </c>
      <c r="N11" s="82" t="s">
        <v>151</v>
      </c>
      <c r="O11" s="76">
        <v>100</v>
      </c>
      <c r="P11" s="83">
        <f t="shared" si="4"/>
        <v>1</v>
      </c>
      <c r="Q11" s="77">
        <f t="shared" si="5"/>
        <v>121233</v>
      </c>
      <c r="R11" s="112">
        <v>300</v>
      </c>
      <c r="S11" s="86" t="s">
        <v>139</v>
      </c>
      <c r="T11" s="76" t="s">
        <v>30</v>
      </c>
      <c r="U11" s="76"/>
      <c r="V11" s="76"/>
      <c r="W11" s="76"/>
    </row>
    <row r="12" spans="1:35" s="88" customFormat="1" x14ac:dyDescent="0.3">
      <c r="A12" s="78">
        <v>210949397</v>
      </c>
      <c r="B12" s="78" t="s">
        <v>157</v>
      </c>
      <c r="C12" s="92"/>
      <c r="D12" s="78" t="s">
        <v>158</v>
      </c>
      <c r="E12" s="78" t="s">
        <v>159</v>
      </c>
      <c r="F12" s="78" t="s">
        <v>50</v>
      </c>
      <c r="G12" s="119">
        <v>80</v>
      </c>
      <c r="H12" s="78">
        <v>3.1</v>
      </c>
      <c r="I12" s="79">
        <f t="shared" si="2"/>
        <v>4708.7562960092991</v>
      </c>
      <c r="J12" s="80">
        <f t="shared" si="3"/>
        <v>0</v>
      </c>
      <c r="K12" s="81">
        <v>25.81</v>
      </c>
      <c r="L12" s="92">
        <v>109920</v>
      </c>
      <c r="M12" s="92">
        <v>121533</v>
      </c>
      <c r="N12" s="93" t="s">
        <v>151</v>
      </c>
      <c r="O12" s="78">
        <v>100</v>
      </c>
      <c r="P12" s="94">
        <f t="shared" si="4"/>
        <v>1</v>
      </c>
      <c r="Q12" s="92">
        <f t="shared" si="5"/>
        <v>121233</v>
      </c>
      <c r="R12" s="112">
        <v>300</v>
      </c>
      <c r="S12" s="96" t="s">
        <v>139</v>
      </c>
      <c r="T12" s="78" t="s">
        <v>96</v>
      </c>
      <c r="U12" s="78"/>
      <c r="V12" s="78"/>
      <c r="W12" s="78"/>
    </row>
    <row r="13" spans="1:35" s="109" customFormat="1" ht="16.5" customHeight="1" thickBot="1" x14ac:dyDescent="0.35">
      <c r="A13" s="98">
        <v>210921608</v>
      </c>
      <c r="B13" s="98" t="s">
        <v>152</v>
      </c>
      <c r="C13" s="115"/>
      <c r="D13" s="98" t="s">
        <v>153</v>
      </c>
      <c r="E13" s="98" t="s">
        <v>115</v>
      </c>
      <c r="F13" s="98" t="s">
        <v>50</v>
      </c>
      <c r="G13" s="120">
        <v>80</v>
      </c>
      <c r="H13" s="98">
        <v>3.1</v>
      </c>
      <c r="I13" s="101">
        <f>M13/K13</f>
        <v>4708.7562960092991</v>
      </c>
      <c r="J13" s="103">
        <f>IF((M13-((($Q$9/$K$9*1.2)*K13)+3500)&gt;0),(M13-((($Q$9/$K$9*1.2)*K13)+3500)),0)</f>
        <v>0</v>
      </c>
      <c r="K13" s="102">
        <v>25.81</v>
      </c>
      <c r="L13" s="115">
        <v>109920</v>
      </c>
      <c r="M13" s="115">
        <v>121533</v>
      </c>
      <c r="N13" s="104" t="s">
        <v>151</v>
      </c>
      <c r="O13" s="98">
        <v>100</v>
      </c>
      <c r="P13" s="105">
        <f>I13/$D$3</f>
        <v>1</v>
      </c>
      <c r="Q13" s="115">
        <f>M13-R13</f>
        <v>121233</v>
      </c>
      <c r="R13" s="114">
        <v>300</v>
      </c>
      <c r="S13" s="108" t="s">
        <v>139</v>
      </c>
      <c r="T13" s="98" t="s">
        <v>154</v>
      </c>
      <c r="U13" s="98"/>
      <c r="V13" s="98"/>
      <c r="W13" s="98"/>
    </row>
    <row r="14" spans="1:35" s="88" customFormat="1" x14ac:dyDescent="0.3">
      <c r="A14" s="76">
        <v>210931247</v>
      </c>
      <c r="B14" s="76" t="s">
        <v>147</v>
      </c>
      <c r="C14" s="77"/>
      <c r="D14" s="76" t="s">
        <v>146</v>
      </c>
      <c r="E14" s="76" t="s">
        <v>145</v>
      </c>
      <c r="F14" s="76" t="s">
        <v>50</v>
      </c>
      <c r="G14" s="119">
        <v>80</v>
      </c>
      <c r="H14" s="78">
        <v>3.1</v>
      </c>
      <c r="I14" s="79">
        <f t="shared" si="2"/>
        <v>5875.9395583107325</v>
      </c>
      <c r="J14" s="80">
        <f t="shared" si="3"/>
        <v>2678.4000000000233</v>
      </c>
      <c r="K14" s="81">
        <v>25.81</v>
      </c>
      <c r="L14" s="97">
        <v>137400</v>
      </c>
      <c r="M14" s="97">
        <v>151658</v>
      </c>
      <c r="N14" s="82" t="s">
        <v>151</v>
      </c>
      <c r="O14" s="76">
        <v>100</v>
      </c>
      <c r="P14" s="83">
        <f t="shared" si="4"/>
        <v>1.2478750627401611</v>
      </c>
      <c r="Q14" s="84">
        <f t="shared" si="5"/>
        <v>150158</v>
      </c>
      <c r="R14" s="85">
        <v>1500</v>
      </c>
      <c r="S14" s="86" t="s">
        <v>139</v>
      </c>
      <c r="T14" s="76" t="s">
        <v>96</v>
      </c>
      <c r="U14" s="76"/>
      <c r="V14" s="76"/>
      <c r="W14" s="76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</row>
    <row r="15" spans="1:35" s="91" customFormat="1" x14ac:dyDescent="0.3">
      <c r="A15" s="76">
        <v>210900092</v>
      </c>
      <c r="B15" s="76" t="s">
        <v>111</v>
      </c>
      <c r="C15" s="77"/>
      <c r="D15" s="76" t="s">
        <v>112</v>
      </c>
      <c r="E15" s="76" t="s">
        <v>113</v>
      </c>
      <c r="F15" s="76" t="s">
        <v>50</v>
      </c>
      <c r="G15" s="119">
        <v>40</v>
      </c>
      <c r="H15" s="78">
        <v>3.1</v>
      </c>
      <c r="I15" s="79">
        <f t="shared" si="2"/>
        <v>5876.0465116279065</v>
      </c>
      <c r="J15" s="80">
        <f t="shared" si="3"/>
        <v>0</v>
      </c>
      <c r="K15" s="81">
        <v>12.9</v>
      </c>
      <c r="L15" s="97">
        <v>68200</v>
      </c>
      <c r="M15" s="97">
        <v>75801</v>
      </c>
      <c r="N15" s="82" t="s">
        <v>151</v>
      </c>
      <c r="O15" s="76">
        <v>100</v>
      </c>
      <c r="P15" s="83">
        <f t="shared" si="4"/>
        <v>1.2478977764485057</v>
      </c>
      <c r="Q15" s="84">
        <f t="shared" si="5"/>
        <v>74301</v>
      </c>
      <c r="R15" s="85">
        <v>1500</v>
      </c>
      <c r="S15" s="86" t="s">
        <v>139</v>
      </c>
      <c r="T15" s="76" t="s">
        <v>96</v>
      </c>
      <c r="U15" s="76"/>
      <c r="V15" s="76"/>
      <c r="W15" s="76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</row>
    <row r="16" spans="1:35" s="87" customFormat="1" ht="16.5" customHeight="1" x14ac:dyDescent="0.3">
      <c r="A16" s="78">
        <v>210900131</v>
      </c>
      <c r="B16" s="78" t="s">
        <v>116</v>
      </c>
      <c r="C16" s="77"/>
      <c r="D16" s="78" t="s">
        <v>112</v>
      </c>
      <c r="E16" s="78" t="s">
        <v>117</v>
      </c>
      <c r="F16" s="78" t="s">
        <v>50</v>
      </c>
      <c r="G16" s="89">
        <v>160</v>
      </c>
      <c r="H16" s="78">
        <v>3.1</v>
      </c>
      <c r="I16" s="79">
        <f t="shared" si="2"/>
        <v>5878.1437705870958</v>
      </c>
      <c r="J16" s="80">
        <f t="shared" si="3"/>
        <v>8968.165594730759</v>
      </c>
      <c r="K16" s="81">
        <v>51.61</v>
      </c>
      <c r="L16" s="97">
        <v>275800</v>
      </c>
      <c r="M16" s="97">
        <v>303371</v>
      </c>
      <c r="N16" s="93" t="s">
        <v>151</v>
      </c>
      <c r="O16" s="78">
        <v>100</v>
      </c>
      <c r="P16" s="94">
        <f t="shared" si="4"/>
        <v>1.2483431719685429</v>
      </c>
      <c r="Q16" s="95">
        <f t="shared" si="5"/>
        <v>301871</v>
      </c>
      <c r="R16" s="85">
        <v>1500</v>
      </c>
      <c r="S16" s="96" t="s">
        <v>139</v>
      </c>
      <c r="T16" s="78" t="s">
        <v>96</v>
      </c>
      <c r="U16" s="78"/>
      <c r="V16" s="78"/>
      <c r="W16" s="7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</row>
    <row r="17" spans="1:35" s="87" customFormat="1" ht="16.5" customHeight="1" x14ac:dyDescent="0.3">
      <c r="A17" s="76">
        <v>210900157</v>
      </c>
      <c r="B17" s="78" t="s">
        <v>118</v>
      </c>
      <c r="C17" s="77"/>
      <c r="D17" s="78" t="s">
        <v>112</v>
      </c>
      <c r="E17" s="78" t="s">
        <v>119</v>
      </c>
      <c r="F17" s="78" t="s">
        <v>50</v>
      </c>
      <c r="G17" s="89">
        <v>240</v>
      </c>
      <c r="H17" s="78">
        <v>3.1</v>
      </c>
      <c r="I17" s="79">
        <f t="shared" si="2"/>
        <v>5879.5530870576076</v>
      </c>
      <c r="J17" s="80">
        <f t="shared" si="3"/>
        <v>15312.565594730724</v>
      </c>
      <c r="K17" s="81">
        <v>77.42</v>
      </c>
      <c r="L17" s="97">
        <v>414300</v>
      </c>
      <c r="M17" s="97">
        <v>455195</v>
      </c>
      <c r="N17" s="93" t="s">
        <v>151</v>
      </c>
      <c r="O17" s="78">
        <v>100</v>
      </c>
      <c r="P17" s="94">
        <f t="shared" si="4"/>
        <v>1.2486424689340083</v>
      </c>
      <c r="Q17" s="95">
        <f t="shared" si="5"/>
        <v>453695</v>
      </c>
      <c r="R17" s="85">
        <v>1500</v>
      </c>
      <c r="S17" s="96" t="s">
        <v>139</v>
      </c>
      <c r="T17" s="78" t="s">
        <v>96</v>
      </c>
      <c r="U17" s="78"/>
      <c r="V17" s="78"/>
      <c r="W17" s="7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</row>
    <row r="18" spans="1:35" s="87" customFormat="1" ht="16.5" customHeight="1" x14ac:dyDescent="0.3">
      <c r="A18" s="76">
        <v>210931239</v>
      </c>
      <c r="B18" s="76" t="s">
        <v>150</v>
      </c>
      <c r="C18" s="74"/>
      <c r="D18" s="76" t="s">
        <v>149</v>
      </c>
      <c r="E18" s="76" t="s">
        <v>148</v>
      </c>
      <c r="F18" s="76" t="s">
        <v>50</v>
      </c>
      <c r="G18" s="89">
        <v>80</v>
      </c>
      <c r="H18" s="90">
        <v>3.1</v>
      </c>
      <c r="I18" s="79">
        <f t="shared" si="2"/>
        <v>5901.3948082138713</v>
      </c>
      <c r="J18" s="80">
        <f t="shared" si="3"/>
        <v>3335.4000000000233</v>
      </c>
      <c r="K18" s="81">
        <v>25.81</v>
      </c>
      <c r="L18" s="97">
        <v>138000</v>
      </c>
      <c r="M18" s="97">
        <v>152315</v>
      </c>
      <c r="N18" s="82" t="s">
        <v>151</v>
      </c>
      <c r="O18" s="76">
        <v>100</v>
      </c>
      <c r="P18" s="83">
        <f t="shared" si="4"/>
        <v>1.2532810018678056</v>
      </c>
      <c r="Q18" s="84">
        <f t="shared" si="5"/>
        <v>150815</v>
      </c>
      <c r="R18" s="85">
        <v>1500</v>
      </c>
      <c r="S18" s="86" t="s">
        <v>139</v>
      </c>
      <c r="T18" s="76" t="s">
        <v>96</v>
      </c>
      <c r="U18" s="76"/>
      <c r="V18" s="76"/>
      <c r="W18" s="76"/>
    </row>
    <row r="19" spans="1:35" s="87" customFormat="1" x14ac:dyDescent="0.3">
      <c r="A19" s="76">
        <v>210900149</v>
      </c>
      <c r="B19" s="76" t="s">
        <v>107</v>
      </c>
      <c r="C19" s="74"/>
      <c r="D19" s="76" t="s">
        <v>94</v>
      </c>
      <c r="E19" s="76" t="s">
        <v>108</v>
      </c>
      <c r="F19" s="76" t="s">
        <v>50</v>
      </c>
      <c r="G19" s="89">
        <v>240</v>
      </c>
      <c r="H19" s="90">
        <v>3.1</v>
      </c>
      <c r="I19" s="79">
        <f t="shared" si="2"/>
        <v>5956.8586928442264</v>
      </c>
      <c r="J19" s="80">
        <f t="shared" si="3"/>
        <v>21297.565594730724</v>
      </c>
      <c r="K19" s="81">
        <v>77.42</v>
      </c>
      <c r="L19" s="97">
        <v>419760</v>
      </c>
      <c r="M19" s="97">
        <v>461180</v>
      </c>
      <c r="N19" s="82" t="s">
        <v>151</v>
      </c>
      <c r="O19" s="76">
        <v>100</v>
      </c>
      <c r="P19" s="83">
        <f t="shared" si="4"/>
        <v>1.2650598838365668</v>
      </c>
      <c r="Q19" s="84">
        <f t="shared" si="5"/>
        <v>459680</v>
      </c>
      <c r="R19" s="85">
        <v>1500</v>
      </c>
      <c r="S19" s="86" t="s">
        <v>139</v>
      </c>
      <c r="T19" s="76" t="s">
        <v>96</v>
      </c>
      <c r="U19" s="76"/>
      <c r="V19" s="76"/>
      <c r="W19" s="76"/>
    </row>
    <row r="20" spans="1:35" s="109" customFormat="1" ht="15" thickBot="1" x14ac:dyDescent="0.35">
      <c r="A20" s="98">
        <v>210900199</v>
      </c>
      <c r="B20" s="98" t="s">
        <v>109</v>
      </c>
      <c r="C20" s="75"/>
      <c r="D20" s="98" t="s">
        <v>94</v>
      </c>
      <c r="E20" s="98" t="s">
        <v>110</v>
      </c>
      <c r="F20" s="98" t="s">
        <v>50</v>
      </c>
      <c r="G20" s="99">
        <v>240</v>
      </c>
      <c r="H20" s="100">
        <v>3.1</v>
      </c>
      <c r="I20" s="101">
        <f t="shared" si="2"/>
        <v>5956.8586928442264</v>
      </c>
      <c r="J20" s="103">
        <f t="shared" si="3"/>
        <v>21297.565594730724</v>
      </c>
      <c r="K20" s="102">
        <v>77.42</v>
      </c>
      <c r="L20" s="103">
        <v>419760</v>
      </c>
      <c r="M20" s="103">
        <v>461180</v>
      </c>
      <c r="N20" s="104" t="s">
        <v>151</v>
      </c>
      <c r="O20" s="98">
        <v>100</v>
      </c>
      <c r="P20" s="105">
        <f t="shared" si="4"/>
        <v>1.2650598838365668</v>
      </c>
      <c r="Q20" s="106">
        <f t="shared" si="5"/>
        <v>459680</v>
      </c>
      <c r="R20" s="107">
        <v>1500</v>
      </c>
      <c r="S20" s="108" t="s">
        <v>139</v>
      </c>
      <c r="T20" s="98" t="s">
        <v>96</v>
      </c>
      <c r="U20" s="98"/>
      <c r="V20" s="98"/>
      <c r="W20" s="98"/>
    </row>
    <row r="21" spans="1:35" s="88" customFormat="1" x14ac:dyDescent="0.3">
      <c r="A21" s="78"/>
      <c r="B21" s="78"/>
      <c r="C21" s="116"/>
      <c r="D21" s="78"/>
      <c r="E21" s="78"/>
      <c r="F21" s="78"/>
      <c r="G21" s="89"/>
      <c r="H21" s="90"/>
      <c r="I21" s="79"/>
      <c r="J21" s="80"/>
      <c r="K21" s="81"/>
      <c r="L21" s="80"/>
      <c r="M21" s="80"/>
      <c r="N21" s="93"/>
      <c r="O21" s="78"/>
      <c r="P21" s="94"/>
      <c r="Q21" s="95"/>
      <c r="R21" s="117"/>
      <c r="S21" s="96"/>
      <c r="T21" s="78"/>
      <c r="U21" s="78"/>
      <c r="V21" s="78"/>
      <c r="W21" s="78"/>
    </row>
    <row r="22" spans="1:35" s="59" customFormat="1" x14ac:dyDescent="0.3">
      <c r="A22" s="60">
        <v>210900123</v>
      </c>
      <c r="B22" s="60" t="s">
        <v>103</v>
      </c>
      <c r="C22" s="60"/>
      <c r="D22" s="60" t="s">
        <v>94</v>
      </c>
      <c r="E22" s="60" t="s">
        <v>104</v>
      </c>
      <c r="F22" s="60" t="s">
        <v>50</v>
      </c>
      <c r="G22" s="61">
        <v>160</v>
      </c>
      <c r="H22" s="62">
        <v>3.1</v>
      </c>
      <c r="I22" s="70">
        <f t="shared" si="2"/>
        <v>5963.9604727765936</v>
      </c>
      <c r="J22" s="32">
        <f t="shared" ref="J22:J54" si="6">IF((M22-((($Q$22/$K$22*1.2)*K22)+3500)&gt;0),(M22-((($Q$22/$K$22*1.2)*K22)+3500)),0)</f>
        <v>0</v>
      </c>
      <c r="K22" s="63">
        <v>51.61</v>
      </c>
      <c r="L22" s="64">
        <v>279840</v>
      </c>
      <c r="M22" s="64">
        <v>307800</v>
      </c>
      <c r="N22" s="65" t="s">
        <v>151</v>
      </c>
      <c r="O22" s="64">
        <v>100</v>
      </c>
      <c r="P22" s="66">
        <f t="shared" ref="P22:P54" si="7">I22/$E$3</f>
        <v>1</v>
      </c>
      <c r="Q22" s="56">
        <f t="shared" si="5"/>
        <v>307500</v>
      </c>
      <c r="R22" s="57">
        <v>300</v>
      </c>
      <c r="S22" s="58" t="s">
        <v>140</v>
      </c>
      <c r="T22" s="60" t="s">
        <v>96</v>
      </c>
      <c r="U22" s="60"/>
      <c r="V22" s="60"/>
      <c r="W22" s="60"/>
    </row>
    <row r="23" spans="1:35" s="59" customFormat="1" x14ac:dyDescent="0.3">
      <c r="A23" s="60">
        <v>210900181</v>
      </c>
      <c r="B23" s="60" t="s">
        <v>105</v>
      </c>
      <c r="C23" s="60"/>
      <c r="D23" s="60" t="s">
        <v>94</v>
      </c>
      <c r="E23" s="60" t="s">
        <v>106</v>
      </c>
      <c r="F23" s="60" t="s">
        <v>50</v>
      </c>
      <c r="G23" s="61">
        <v>160</v>
      </c>
      <c r="H23" s="62">
        <v>3.1</v>
      </c>
      <c r="I23" s="70">
        <f t="shared" si="2"/>
        <v>5963.9604727765936</v>
      </c>
      <c r="J23" s="32">
        <f t="shared" si="6"/>
        <v>0</v>
      </c>
      <c r="K23" s="63">
        <v>51.61</v>
      </c>
      <c r="L23" s="64">
        <v>279840</v>
      </c>
      <c r="M23" s="64">
        <v>307800</v>
      </c>
      <c r="N23" s="65" t="s">
        <v>151</v>
      </c>
      <c r="O23" s="64">
        <v>100</v>
      </c>
      <c r="P23" s="66">
        <f t="shared" si="7"/>
        <v>1</v>
      </c>
      <c r="Q23" s="56">
        <f t="shared" si="5"/>
        <v>307500</v>
      </c>
      <c r="R23" s="57">
        <v>300</v>
      </c>
      <c r="S23" s="58" t="s">
        <v>140</v>
      </c>
      <c r="T23" s="60" t="s">
        <v>96</v>
      </c>
      <c r="U23" s="60"/>
      <c r="V23" s="60"/>
      <c r="W23" s="60"/>
    </row>
    <row r="24" spans="1:35" s="21" customFormat="1" x14ac:dyDescent="0.3">
      <c r="A24" s="21">
        <v>210900107</v>
      </c>
      <c r="B24" s="21" t="s">
        <v>99</v>
      </c>
      <c r="D24" s="21" t="s">
        <v>94</v>
      </c>
      <c r="E24" s="21" t="s">
        <v>100</v>
      </c>
      <c r="F24" s="21" t="s">
        <v>50</v>
      </c>
      <c r="G24" s="22">
        <v>80</v>
      </c>
      <c r="H24" s="27">
        <v>3.1</v>
      </c>
      <c r="I24" s="71">
        <f t="shared" si="2"/>
        <v>5982.9135993800855</v>
      </c>
      <c r="J24" s="32">
        <f t="shared" si="6"/>
        <v>0</v>
      </c>
      <c r="K24" s="41">
        <v>25.81</v>
      </c>
      <c r="L24" s="28">
        <v>139920</v>
      </c>
      <c r="M24" s="28">
        <v>154419</v>
      </c>
      <c r="N24" s="47" t="s">
        <v>151</v>
      </c>
      <c r="O24" s="28">
        <v>100</v>
      </c>
      <c r="P24" s="36">
        <f t="shared" si="7"/>
        <v>1.0031779430279604</v>
      </c>
      <c r="Q24" s="37">
        <f t="shared" si="5"/>
        <v>153819</v>
      </c>
      <c r="R24" s="38">
        <v>600</v>
      </c>
      <c r="S24" s="39" t="s">
        <v>140</v>
      </c>
      <c r="T24" s="21" t="s">
        <v>96</v>
      </c>
    </row>
    <row r="25" spans="1:35" s="21" customFormat="1" x14ac:dyDescent="0.3">
      <c r="A25" s="21">
        <v>210900173</v>
      </c>
      <c r="B25" s="21" t="s">
        <v>101</v>
      </c>
      <c r="D25" s="21" t="s">
        <v>94</v>
      </c>
      <c r="E25" s="21" t="s">
        <v>102</v>
      </c>
      <c r="F25" s="21" t="s">
        <v>50</v>
      </c>
      <c r="G25" s="22">
        <v>80</v>
      </c>
      <c r="H25" s="27">
        <v>3.1</v>
      </c>
      <c r="I25" s="71">
        <f t="shared" si="2"/>
        <v>5982.9135993800855</v>
      </c>
      <c r="J25" s="32">
        <f t="shared" si="6"/>
        <v>0</v>
      </c>
      <c r="K25" s="41">
        <v>25.81</v>
      </c>
      <c r="L25" s="28">
        <v>139920</v>
      </c>
      <c r="M25" s="28">
        <v>154419</v>
      </c>
      <c r="N25" s="47" t="s">
        <v>151</v>
      </c>
      <c r="O25" s="28">
        <v>100</v>
      </c>
      <c r="P25" s="36">
        <f t="shared" si="7"/>
        <v>1.0031779430279604</v>
      </c>
      <c r="Q25" s="37">
        <f t="shared" si="5"/>
        <v>153819</v>
      </c>
      <c r="R25" s="38">
        <v>600</v>
      </c>
      <c r="S25" s="39" t="s">
        <v>140</v>
      </c>
      <c r="T25" s="21" t="s">
        <v>96</v>
      </c>
    </row>
    <row r="26" spans="1:35" s="21" customFormat="1" x14ac:dyDescent="0.3">
      <c r="A26" s="21">
        <v>210854835</v>
      </c>
      <c r="B26" s="21" t="s">
        <v>83</v>
      </c>
      <c r="D26" s="21" t="s">
        <v>84</v>
      </c>
      <c r="E26" s="21" t="s">
        <v>85</v>
      </c>
      <c r="F26" s="21" t="s">
        <v>50</v>
      </c>
      <c r="G26" s="22">
        <v>80</v>
      </c>
      <c r="H26" s="27">
        <v>3.1</v>
      </c>
      <c r="I26" s="71">
        <f t="shared" si="2"/>
        <v>5986.3618752421544</v>
      </c>
      <c r="J26" s="32">
        <f t="shared" si="6"/>
        <v>0</v>
      </c>
      <c r="K26" s="41">
        <v>25.81</v>
      </c>
      <c r="L26" s="28">
        <v>140000</v>
      </c>
      <c r="M26" s="28">
        <v>154508</v>
      </c>
      <c r="N26" s="47" t="s">
        <v>151</v>
      </c>
      <c r="O26" s="28">
        <v>100</v>
      </c>
      <c r="P26" s="36">
        <f t="shared" si="7"/>
        <v>1.0037561285940468</v>
      </c>
      <c r="Q26" s="37">
        <f t="shared" si="5"/>
        <v>153908</v>
      </c>
      <c r="R26" s="38">
        <v>600</v>
      </c>
      <c r="S26" s="39" t="s">
        <v>140</v>
      </c>
      <c r="T26" s="21" t="s">
        <v>86</v>
      </c>
    </row>
    <row r="27" spans="1:35" s="21" customFormat="1" x14ac:dyDescent="0.3">
      <c r="A27" s="21">
        <v>210854843</v>
      </c>
      <c r="B27" s="21" t="s">
        <v>87</v>
      </c>
      <c r="D27" s="21" t="s">
        <v>88</v>
      </c>
      <c r="E27" s="21" t="s">
        <v>89</v>
      </c>
      <c r="F27" s="21" t="s">
        <v>50</v>
      </c>
      <c r="G27" s="22">
        <v>80</v>
      </c>
      <c r="H27" s="27">
        <v>3.1</v>
      </c>
      <c r="I27" s="71">
        <f t="shared" si="2"/>
        <v>5986.3618752421544</v>
      </c>
      <c r="J27" s="32">
        <f t="shared" si="6"/>
        <v>0</v>
      </c>
      <c r="K27" s="41">
        <v>25.81</v>
      </c>
      <c r="L27" s="28">
        <v>140000</v>
      </c>
      <c r="M27" s="28">
        <v>154508</v>
      </c>
      <c r="N27" s="47" t="s">
        <v>151</v>
      </c>
      <c r="O27" s="28">
        <v>100</v>
      </c>
      <c r="P27" s="36">
        <f t="shared" si="7"/>
        <v>1.0037561285940468</v>
      </c>
      <c r="Q27" s="37">
        <f t="shared" si="5"/>
        <v>153908</v>
      </c>
      <c r="R27" s="38">
        <v>600</v>
      </c>
      <c r="S27" s="39" t="s">
        <v>140</v>
      </c>
      <c r="T27" s="21" t="s">
        <v>86</v>
      </c>
    </row>
    <row r="28" spans="1:35" s="21" customFormat="1" x14ac:dyDescent="0.3">
      <c r="A28" s="21">
        <v>210900084</v>
      </c>
      <c r="B28" s="21" t="s">
        <v>93</v>
      </c>
      <c r="D28" s="21" t="s">
        <v>94</v>
      </c>
      <c r="E28" s="21" t="s">
        <v>95</v>
      </c>
      <c r="F28" s="21" t="s">
        <v>50</v>
      </c>
      <c r="G28" s="22">
        <v>40</v>
      </c>
      <c r="H28" s="27">
        <v>3.1</v>
      </c>
      <c r="I28" s="71">
        <f t="shared" si="2"/>
        <v>6025.5038759689924</v>
      </c>
      <c r="J28" s="32">
        <f t="shared" si="6"/>
        <v>0</v>
      </c>
      <c r="K28" s="41">
        <v>12.9</v>
      </c>
      <c r="L28" s="28">
        <v>69960</v>
      </c>
      <c r="M28" s="28">
        <v>77729</v>
      </c>
      <c r="N28" s="47" t="s">
        <v>151</v>
      </c>
      <c r="O28" s="28">
        <v>100</v>
      </c>
      <c r="P28" s="36">
        <f t="shared" si="7"/>
        <v>1.0103192171499666</v>
      </c>
      <c r="Q28" s="37">
        <f t="shared" si="5"/>
        <v>77129</v>
      </c>
      <c r="R28" s="38">
        <v>600</v>
      </c>
      <c r="S28" s="39" t="s">
        <v>140</v>
      </c>
      <c r="T28" s="21" t="s">
        <v>96</v>
      </c>
    </row>
    <row r="29" spans="1:35" s="21" customFormat="1" x14ac:dyDescent="0.3">
      <c r="A29" s="21">
        <v>210900165</v>
      </c>
      <c r="B29" s="21" t="s">
        <v>97</v>
      </c>
      <c r="D29" s="21" t="s">
        <v>94</v>
      </c>
      <c r="E29" s="21" t="s">
        <v>98</v>
      </c>
      <c r="F29" s="21" t="s">
        <v>50</v>
      </c>
      <c r="G29" s="22">
        <v>40</v>
      </c>
      <c r="H29" s="27">
        <v>3.1</v>
      </c>
      <c r="I29" s="71">
        <f t="shared" si="2"/>
        <v>6025.5038759689924</v>
      </c>
      <c r="J29" s="32">
        <f t="shared" si="6"/>
        <v>0</v>
      </c>
      <c r="K29" s="41">
        <v>12.9</v>
      </c>
      <c r="L29" s="28">
        <v>69960</v>
      </c>
      <c r="M29" s="28">
        <v>77729</v>
      </c>
      <c r="N29" s="47" t="s">
        <v>151</v>
      </c>
      <c r="O29" s="28">
        <v>100</v>
      </c>
      <c r="P29" s="36">
        <f t="shared" si="7"/>
        <v>1.0103192171499666</v>
      </c>
      <c r="Q29" s="37">
        <f t="shared" si="5"/>
        <v>77129</v>
      </c>
      <c r="R29" s="38">
        <v>600</v>
      </c>
      <c r="S29" s="39" t="s">
        <v>140</v>
      </c>
      <c r="T29" s="21" t="s">
        <v>96</v>
      </c>
    </row>
    <row r="30" spans="1:35" s="21" customFormat="1" x14ac:dyDescent="0.3">
      <c r="A30" s="21">
        <v>210854827</v>
      </c>
      <c r="B30" s="21" t="s">
        <v>90</v>
      </c>
      <c r="D30" s="21" t="s">
        <v>91</v>
      </c>
      <c r="E30" s="21" t="s">
        <v>92</v>
      </c>
      <c r="F30" s="21" t="s">
        <v>50</v>
      </c>
      <c r="G30" s="22">
        <v>40</v>
      </c>
      <c r="H30" s="27">
        <v>3.1</v>
      </c>
      <c r="I30" s="71">
        <f t="shared" si="2"/>
        <v>6028.9922480620153</v>
      </c>
      <c r="J30" s="32">
        <f t="shared" si="6"/>
        <v>0</v>
      </c>
      <c r="K30" s="41">
        <v>12.9</v>
      </c>
      <c r="L30" s="28">
        <v>70000</v>
      </c>
      <c r="M30" s="28">
        <v>77774</v>
      </c>
      <c r="N30" s="47" t="s">
        <v>151</v>
      </c>
      <c r="O30" s="28">
        <v>100</v>
      </c>
      <c r="P30" s="36">
        <f t="shared" si="7"/>
        <v>1.0109041258040306</v>
      </c>
      <c r="Q30" s="37">
        <f t="shared" si="5"/>
        <v>77174</v>
      </c>
      <c r="R30" s="38">
        <v>600</v>
      </c>
      <c r="S30" s="39" t="s">
        <v>140</v>
      </c>
      <c r="T30" s="21" t="s">
        <v>86</v>
      </c>
    </row>
    <row r="31" spans="1:35" s="21" customFormat="1" x14ac:dyDescent="0.3">
      <c r="A31" s="21">
        <v>210848761</v>
      </c>
      <c r="B31" s="21" t="s">
        <v>52</v>
      </c>
      <c r="D31" s="21" t="s">
        <v>53</v>
      </c>
      <c r="E31" s="21" t="s">
        <v>54</v>
      </c>
      <c r="F31" s="21" t="s">
        <v>50</v>
      </c>
      <c r="G31" s="22">
        <v>80</v>
      </c>
      <c r="H31" s="27">
        <v>3.1</v>
      </c>
      <c r="I31" s="71">
        <f t="shared" si="2"/>
        <v>6060.6741573033714</v>
      </c>
      <c r="J31" s="32">
        <f t="shared" si="6"/>
        <v>0</v>
      </c>
      <c r="K31" s="41">
        <v>25.81</v>
      </c>
      <c r="L31" s="28">
        <v>141750</v>
      </c>
      <c r="M31" s="28">
        <v>156426</v>
      </c>
      <c r="N31" s="47" t="s">
        <v>151</v>
      </c>
      <c r="O31" s="28">
        <v>100</v>
      </c>
      <c r="P31" s="36">
        <f t="shared" si="7"/>
        <v>1.0162163523665595</v>
      </c>
      <c r="Q31" s="37">
        <f t="shared" si="5"/>
        <v>155826</v>
      </c>
      <c r="R31" s="38">
        <v>600</v>
      </c>
      <c r="S31" s="39" t="s">
        <v>140</v>
      </c>
      <c r="T31" s="21" t="s">
        <v>55</v>
      </c>
    </row>
    <row r="32" spans="1:35" s="21" customFormat="1" x14ac:dyDescent="0.3">
      <c r="A32" s="21">
        <v>210848779</v>
      </c>
      <c r="B32" s="21" t="s">
        <v>56</v>
      </c>
      <c r="D32" s="21" t="s">
        <v>57</v>
      </c>
      <c r="E32" s="21" t="s">
        <v>58</v>
      </c>
      <c r="F32" s="21" t="s">
        <v>50</v>
      </c>
      <c r="G32" s="22">
        <v>80</v>
      </c>
      <c r="H32" s="27">
        <v>3.1</v>
      </c>
      <c r="I32" s="71">
        <f t="shared" si="2"/>
        <v>6060.6741573033714</v>
      </c>
      <c r="J32" s="32">
        <f t="shared" si="6"/>
        <v>0</v>
      </c>
      <c r="K32" s="41">
        <v>25.81</v>
      </c>
      <c r="L32" s="28">
        <v>141750</v>
      </c>
      <c r="M32" s="28">
        <v>156426</v>
      </c>
      <c r="N32" s="47" t="s">
        <v>151</v>
      </c>
      <c r="O32" s="28">
        <v>100</v>
      </c>
      <c r="P32" s="36">
        <f t="shared" si="7"/>
        <v>1.0162163523665595</v>
      </c>
      <c r="Q32" s="37">
        <f t="shared" si="5"/>
        <v>155826</v>
      </c>
      <c r="R32" s="38">
        <v>600</v>
      </c>
      <c r="S32" s="39" t="s">
        <v>140</v>
      </c>
      <c r="T32" s="21" t="s">
        <v>55</v>
      </c>
    </row>
    <row r="33" spans="1:24" s="21" customFormat="1" x14ac:dyDescent="0.3">
      <c r="A33" s="21">
        <v>210849929</v>
      </c>
      <c r="B33" s="21" t="s">
        <v>59</v>
      </c>
      <c r="D33" s="21" t="s">
        <v>60</v>
      </c>
      <c r="E33" s="21" t="s">
        <v>61</v>
      </c>
      <c r="F33" s="21" t="s">
        <v>50</v>
      </c>
      <c r="G33" s="22">
        <v>80</v>
      </c>
      <c r="H33" s="27">
        <v>3.1</v>
      </c>
      <c r="I33" s="71">
        <f t="shared" si="2"/>
        <v>6060.6741573033714</v>
      </c>
      <c r="J33" s="32">
        <f t="shared" si="6"/>
        <v>0</v>
      </c>
      <c r="K33" s="41">
        <v>25.81</v>
      </c>
      <c r="L33" s="28">
        <v>141750</v>
      </c>
      <c r="M33" s="28">
        <v>156426</v>
      </c>
      <c r="N33" s="47" t="s">
        <v>151</v>
      </c>
      <c r="O33" s="28">
        <v>100</v>
      </c>
      <c r="P33" s="36">
        <f t="shared" si="7"/>
        <v>1.0162163523665595</v>
      </c>
      <c r="Q33" s="37">
        <f t="shared" si="5"/>
        <v>155826</v>
      </c>
      <c r="R33" s="38">
        <v>600</v>
      </c>
      <c r="S33" s="39" t="s">
        <v>140</v>
      </c>
      <c r="T33" s="21" t="s">
        <v>55</v>
      </c>
    </row>
    <row r="34" spans="1:24" s="16" customFormat="1" x14ac:dyDescent="0.3">
      <c r="A34" s="24">
        <v>210785175</v>
      </c>
      <c r="B34" s="24" t="s">
        <v>5</v>
      </c>
      <c r="C34" s="24"/>
      <c r="D34" s="24" t="s">
        <v>6</v>
      </c>
      <c r="E34" s="24" t="s">
        <v>7</v>
      </c>
      <c r="F34" s="24" t="s">
        <v>3</v>
      </c>
      <c r="G34" s="25">
        <v>200</v>
      </c>
      <c r="H34" s="26">
        <v>7.14</v>
      </c>
      <c r="I34" s="71">
        <f t="shared" si="2"/>
        <v>6201.0353445198143</v>
      </c>
      <c r="J34" s="32">
        <f t="shared" si="6"/>
        <v>0</v>
      </c>
      <c r="K34" s="41">
        <v>28.01</v>
      </c>
      <c r="L34" s="20">
        <v>157500</v>
      </c>
      <c r="M34" s="20">
        <v>173691</v>
      </c>
      <c r="N34" s="49" t="s">
        <v>151</v>
      </c>
      <c r="O34" s="20">
        <v>100</v>
      </c>
      <c r="P34" s="36">
        <f t="shared" si="7"/>
        <v>1.0397512479878741</v>
      </c>
      <c r="Q34" s="37">
        <f t="shared" si="5"/>
        <v>173091</v>
      </c>
      <c r="R34" s="38">
        <v>600</v>
      </c>
      <c r="S34" s="39" t="s">
        <v>140</v>
      </c>
      <c r="T34" s="24" t="s">
        <v>4</v>
      </c>
      <c r="U34" s="24"/>
      <c r="V34" s="24"/>
      <c r="W34" s="24"/>
      <c r="X34" s="33"/>
    </row>
    <row r="35" spans="1:24" s="16" customFormat="1" x14ac:dyDescent="0.3">
      <c r="A35" s="24">
        <v>210785191</v>
      </c>
      <c r="B35" s="24" t="s">
        <v>8</v>
      </c>
      <c r="C35" s="24"/>
      <c r="D35" s="24" t="s">
        <v>9</v>
      </c>
      <c r="E35" s="24" t="s">
        <v>10</v>
      </c>
      <c r="F35" s="24" t="s">
        <v>3</v>
      </c>
      <c r="G35" s="25">
        <v>200</v>
      </c>
      <c r="H35" s="26">
        <v>7.14</v>
      </c>
      <c r="I35" s="71">
        <f t="shared" si="2"/>
        <v>6201.0353445198143</v>
      </c>
      <c r="J35" s="32">
        <f t="shared" si="6"/>
        <v>0</v>
      </c>
      <c r="K35" s="41">
        <v>28.01</v>
      </c>
      <c r="L35" s="20">
        <v>157500</v>
      </c>
      <c r="M35" s="20">
        <v>173691</v>
      </c>
      <c r="N35" s="49" t="s">
        <v>151</v>
      </c>
      <c r="O35" s="20">
        <v>100</v>
      </c>
      <c r="P35" s="36">
        <f t="shared" si="7"/>
        <v>1.0397512479878741</v>
      </c>
      <c r="Q35" s="37">
        <f t="shared" si="5"/>
        <v>173091</v>
      </c>
      <c r="R35" s="38">
        <v>600</v>
      </c>
      <c r="S35" s="39" t="s">
        <v>140</v>
      </c>
      <c r="T35" s="24" t="s">
        <v>4</v>
      </c>
      <c r="U35" s="24"/>
      <c r="V35" s="24"/>
      <c r="W35" s="24"/>
      <c r="X35" s="33"/>
    </row>
    <row r="36" spans="1:24" s="21" customFormat="1" x14ac:dyDescent="0.3">
      <c r="A36" s="24">
        <v>210816049</v>
      </c>
      <c r="B36" s="24" t="s">
        <v>0</v>
      </c>
      <c r="C36" s="24"/>
      <c r="D36" s="24" t="s">
        <v>1</v>
      </c>
      <c r="E36" s="24" t="s">
        <v>2</v>
      </c>
      <c r="F36" s="24" t="s">
        <v>3</v>
      </c>
      <c r="G36" s="25">
        <v>100</v>
      </c>
      <c r="H36" s="26">
        <v>7.14</v>
      </c>
      <c r="I36" s="71">
        <f t="shared" si="2"/>
        <v>6218.129907209136</v>
      </c>
      <c r="J36" s="32">
        <f t="shared" si="6"/>
        <v>0</v>
      </c>
      <c r="K36" s="41">
        <v>14.01</v>
      </c>
      <c r="L36" s="20">
        <v>78523</v>
      </c>
      <c r="M36" s="20">
        <v>87116</v>
      </c>
      <c r="N36" s="49" t="s">
        <v>151</v>
      </c>
      <c r="O36" s="20">
        <v>100</v>
      </c>
      <c r="P36" s="36">
        <f t="shared" si="7"/>
        <v>1.042617558515476</v>
      </c>
      <c r="Q36" s="37">
        <f t="shared" si="5"/>
        <v>86516</v>
      </c>
      <c r="R36" s="38">
        <v>600</v>
      </c>
      <c r="S36" s="39" t="s">
        <v>140</v>
      </c>
      <c r="T36" s="24" t="s">
        <v>4</v>
      </c>
      <c r="U36" s="24"/>
      <c r="V36" s="24"/>
      <c r="W36" s="24"/>
      <c r="X36" s="16"/>
    </row>
    <row r="37" spans="1:24" s="21" customFormat="1" x14ac:dyDescent="0.3">
      <c r="A37" s="24">
        <v>210816138</v>
      </c>
      <c r="B37" s="24" t="s">
        <v>31</v>
      </c>
      <c r="C37" s="24"/>
      <c r="D37" s="24" t="s">
        <v>32</v>
      </c>
      <c r="E37" s="24" t="s">
        <v>7</v>
      </c>
      <c r="F37" s="24" t="s">
        <v>3</v>
      </c>
      <c r="G37" s="25">
        <v>200</v>
      </c>
      <c r="H37" s="26">
        <v>7.14</v>
      </c>
      <c r="I37" s="71">
        <f t="shared" si="2"/>
        <v>6885.933595144591</v>
      </c>
      <c r="J37" s="32">
        <f t="shared" si="6"/>
        <v>0</v>
      </c>
      <c r="K37" s="41">
        <v>28.01</v>
      </c>
      <c r="L37" s="20">
        <v>175000</v>
      </c>
      <c r="M37" s="20">
        <v>192875</v>
      </c>
      <c r="N37" s="49" t="s">
        <v>151</v>
      </c>
      <c r="O37" s="20">
        <v>100</v>
      </c>
      <c r="P37" s="36">
        <f t="shared" si="7"/>
        <v>1.1545907499850954</v>
      </c>
      <c r="Q37" s="37">
        <f t="shared" si="5"/>
        <v>192275</v>
      </c>
      <c r="R37" s="38">
        <v>600</v>
      </c>
      <c r="S37" s="39" t="s">
        <v>140</v>
      </c>
      <c r="T37" s="24" t="s">
        <v>30</v>
      </c>
      <c r="U37" s="24"/>
      <c r="V37" s="24"/>
      <c r="W37" s="24"/>
      <c r="X37" s="16"/>
    </row>
    <row r="38" spans="1:24" s="21" customFormat="1" x14ac:dyDescent="0.3">
      <c r="A38" s="24">
        <v>210816170</v>
      </c>
      <c r="B38" s="24" t="s">
        <v>33</v>
      </c>
      <c r="C38" s="24"/>
      <c r="D38" s="24" t="s">
        <v>34</v>
      </c>
      <c r="E38" s="24" t="s">
        <v>10</v>
      </c>
      <c r="F38" s="24" t="s">
        <v>3</v>
      </c>
      <c r="G38" s="25">
        <v>200</v>
      </c>
      <c r="H38" s="26">
        <v>7.14</v>
      </c>
      <c r="I38" s="71">
        <f t="shared" si="2"/>
        <v>6885.933595144591</v>
      </c>
      <c r="J38" s="32">
        <f t="shared" si="6"/>
        <v>0</v>
      </c>
      <c r="K38" s="41">
        <v>28.01</v>
      </c>
      <c r="L38" s="20">
        <v>175000</v>
      </c>
      <c r="M38" s="20">
        <v>192875</v>
      </c>
      <c r="N38" s="49" t="s">
        <v>151</v>
      </c>
      <c r="O38" s="20">
        <v>100</v>
      </c>
      <c r="P38" s="36">
        <f t="shared" si="7"/>
        <v>1.1545907499850954</v>
      </c>
      <c r="Q38" s="37">
        <f t="shared" si="5"/>
        <v>192275</v>
      </c>
      <c r="R38" s="38">
        <v>600</v>
      </c>
      <c r="S38" s="39" t="s">
        <v>140</v>
      </c>
      <c r="T38" s="24" t="s">
        <v>30</v>
      </c>
      <c r="U38" s="24"/>
      <c r="V38" s="24"/>
      <c r="W38" s="24"/>
    </row>
    <row r="39" spans="1:24" s="21" customFormat="1" x14ac:dyDescent="0.3">
      <c r="A39" s="24">
        <v>210816099</v>
      </c>
      <c r="B39" s="24" t="s">
        <v>27</v>
      </c>
      <c r="C39" s="24"/>
      <c r="D39" s="24" t="s">
        <v>28</v>
      </c>
      <c r="E39" s="24" t="s">
        <v>29</v>
      </c>
      <c r="F39" s="24" t="s">
        <v>3</v>
      </c>
      <c r="G39" s="25">
        <v>100</v>
      </c>
      <c r="H39" s="26">
        <v>7.14</v>
      </c>
      <c r="I39" s="71">
        <f t="shared" si="2"/>
        <v>6900.8565310492504</v>
      </c>
      <c r="J39" s="32">
        <f t="shared" si="6"/>
        <v>0</v>
      </c>
      <c r="K39" s="41">
        <v>14.01</v>
      </c>
      <c r="L39" s="20">
        <v>87248</v>
      </c>
      <c r="M39" s="44">
        <v>96681</v>
      </c>
      <c r="N39" s="50" t="s">
        <v>151</v>
      </c>
      <c r="O39" s="44">
        <v>100</v>
      </c>
      <c r="P39" s="36">
        <f t="shared" si="7"/>
        <v>1.1570929355667701</v>
      </c>
      <c r="Q39" s="37">
        <f t="shared" si="5"/>
        <v>96081</v>
      </c>
      <c r="R39" s="38">
        <v>600</v>
      </c>
      <c r="S39" s="39" t="s">
        <v>140</v>
      </c>
      <c r="T39" s="24" t="s">
        <v>30</v>
      </c>
      <c r="U39" s="24"/>
      <c r="V39" s="24"/>
      <c r="W39" s="24"/>
      <c r="X39" s="16"/>
    </row>
    <row r="40" spans="1:24" s="21" customFormat="1" x14ac:dyDescent="0.3">
      <c r="A40" s="24">
        <v>210224462</v>
      </c>
      <c r="B40" s="24" t="s">
        <v>21</v>
      </c>
      <c r="C40" s="24"/>
      <c r="D40" s="24" t="s">
        <v>22</v>
      </c>
      <c r="E40" s="24" t="s">
        <v>23</v>
      </c>
      <c r="F40" s="24" t="s">
        <v>3</v>
      </c>
      <c r="G40" s="25">
        <v>200</v>
      </c>
      <c r="H40" s="26">
        <v>7.14</v>
      </c>
      <c r="I40" s="71">
        <f t="shared" si="2"/>
        <v>9821.1353088182786</v>
      </c>
      <c r="J40" s="32">
        <f t="shared" si="6"/>
        <v>71324.74132919978</v>
      </c>
      <c r="K40" s="41">
        <v>28.01</v>
      </c>
      <c r="L40" s="20">
        <v>250000</v>
      </c>
      <c r="M40" s="20">
        <v>275090</v>
      </c>
      <c r="N40" s="49" t="s">
        <v>151</v>
      </c>
      <c r="O40" s="20">
        <v>100</v>
      </c>
      <c r="P40" s="36">
        <f t="shared" si="7"/>
        <v>1.6467472166605308</v>
      </c>
      <c r="Q40" s="37">
        <f t="shared" si="5"/>
        <v>273590</v>
      </c>
      <c r="R40" s="38">
        <f t="shared" ref="R40:R54" si="8">IF(I40&lt;$L$3,600,1500)</f>
        <v>1500</v>
      </c>
      <c r="S40" s="39" t="s">
        <v>140</v>
      </c>
      <c r="T40" s="24" t="s">
        <v>14</v>
      </c>
      <c r="U40" s="24"/>
      <c r="V40" s="24"/>
      <c r="W40" s="24"/>
      <c r="X40" s="33"/>
    </row>
    <row r="41" spans="1:24" s="21" customFormat="1" x14ac:dyDescent="0.3">
      <c r="A41" s="24">
        <v>210383313</v>
      </c>
      <c r="B41" s="24" t="s">
        <v>24</v>
      </c>
      <c r="C41" s="24"/>
      <c r="D41" s="24" t="s">
        <v>25</v>
      </c>
      <c r="E41" s="24" t="s">
        <v>26</v>
      </c>
      <c r="F41" s="24" t="s">
        <v>3</v>
      </c>
      <c r="G41" s="25">
        <v>200</v>
      </c>
      <c r="H41" s="26">
        <v>7.14</v>
      </c>
      <c r="I41" s="71">
        <f t="shared" si="2"/>
        <v>9821.1353088182786</v>
      </c>
      <c r="J41" s="32">
        <f t="shared" si="6"/>
        <v>71324.74132919978</v>
      </c>
      <c r="K41" s="41">
        <v>28.01</v>
      </c>
      <c r="L41" s="20">
        <v>250000</v>
      </c>
      <c r="M41" s="20">
        <v>275090</v>
      </c>
      <c r="N41" s="49" t="s">
        <v>151</v>
      </c>
      <c r="O41" s="20">
        <v>100</v>
      </c>
      <c r="P41" s="36">
        <f t="shared" si="7"/>
        <v>1.6467472166605308</v>
      </c>
      <c r="Q41" s="37">
        <f t="shared" si="5"/>
        <v>273590</v>
      </c>
      <c r="R41" s="38">
        <f t="shared" si="8"/>
        <v>1500</v>
      </c>
      <c r="S41" s="39" t="s">
        <v>140</v>
      </c>
      <c r="T41" s="24" t="s">
        <v>14</v>
      </c>
      <c r="U41" s="24"/>
      <c r="V41" s="24"/>
      <c r="W41" s="24"/>
      <c r="X41" s="16"/>
    </row>
    <row r="42" spans="1:24" s="33" customFormat="1" x14ac:dyDescent="0.3">
      <c r="A42" s="24">
        <v>210224446</v>
      </c>
      <c r="B42" s="24" t="s">
        <v>15</v>
      </c>
      <c r="C42" s="24"/>
      <c r="D42" s="24" t="s">
        <v>16</v>
      </c>
      <c r="E42" s="24" t="s">
        <v>17</v>
      </c>
      <c r="F42" s="24" t="s">
        <v>3</v>
      </c>
      <c r="G42" s="25">
        <v>100</v>
      </c>
      <c r="H42" s="26">
        <v>7.14</v>
      </c>
      <c r="I42" s="71">
        <f t="shared" si="2"/>
        <v>9826.5524625267662</v>
      </c>
      <c r="J42" s="32">
        <f t="shared" si="6"/>
        <v>34001.621778725064</v>
      </c>
      <c r="K42" s="41">
        <v>14.01</v>
      </c>
      <c r="L42" s="20">
        <v>124640</v>
      </c>
      <c r="M42" s="20">
        <v>137670</v>
      </c>
      <c r="N42" s="49" t="s">
        <v>151</v>
      </c>
      <c r="O42" s="20">
        <v>100</v>
      </c>
      <c r="P42" s="36">
        <f t="shared" si="7"/>
        <v>1.6476555314847512</v>
      </c>
      <c r="Q42" s="37">
        <f t="shared" si="5"/>
        <v>136170</v>
      </c>
      <c r="R42" s="38">
        <f t="shared" si="8"/>
        <v>1500</v>
      </c>
      <c r="S42" s="39" t="s">
        <v>140</v>
      </c>
      <c r="T42" s="24" t="s">
        <v>14</v>
      </c>
      <c r="U42" s="24"/>
      <c r="V42" s="24"/>
      <c r="W42" s="24"/>
      <c r="X42" s="23"/>
    </row>
    <row r="43" spans="1:24" s="33" customFormat="1" x14ac:dyDescent="0.3">
      <c r="A43" s="24">
        <v>210181826</v>
      </c>
      <c r="B43" s="24" t="s">
        <v>18</v>
      </c>
      <c r="C43" s="24"/>
      <c r="D43" s="24" t="s">
        <v>19</v>
      </c>
      <c r="E43" s="24" t="s">
        <v>20</v>
      </c>
      <c r="F43" s="24" t="s">
        <v>3</v>
      </c>
      <c r="G43" s="25">
        <v>100</v>
      </c>
      <c r="H43" s="26">
        <v>7.14</v>
      </c>
      <c r="I43" s="71">
        <f t="shared" si="2"/>
        <v>9826.5524625267662</v>
      </c>
      <c r="J43" s="32">
        <f t="shared" si="6"/>
        <v>34001.621778725064</v>
      </c>
      <c r="K43" s="41">
        <v>14.01</v>
      </c>
      <c r="L43" s="20">
        <v>124640</v>
      </c>
      <c r="M43" s="20">
        <v>137670</v>
      </c>
      <c r="N43" s="49" t="s">
        <v>151</v>
      </c>
      <c r="O43" s="20">
        <v>100</v>
      </c>
      <c r="P43" s="36">
        <f t="shared" si="7"/>
        <v>1.6476555314847512</v>
      </c>
      <c r="Q43" s="37">
        <f t="shared" si="5"/>
        <v>136170</v>
      </c>
      <c r="R43" s="38">
        <f t="shared" si="8"/>
        <v>1500</v>
      </c>
      <c r="S43" s="39" t="s">
        <v>140</v>
      </c>
      <c r="T43" s="24" t="s">
        <v>14</v>
      </c>
      <c r="U43" s="24"/>
      <c r="V43" s="24"/>
      <c r="W43" s="24"/>
      <c r="X43" s="30"/>
    </row>
    <row r="44" spans="1:24" s="16" customFormat="1" x14ac:dyDescent="0.3">
      <c r="A44" s="24">
        <v>210552522</v>
      </c>
      <c r="B44" s="24" t="s">
        <v>11</v>
      </c>
      <c r="C44" s="24"/>
      <c r="D44" s="24" t="s">
        <v>12</v>
      </c>
      <c r="E44" s="24" t="s">
        <v>13</v>
      </c>
      <c r="F44" s="24" t="s">
        <v>3</v>
      </c>
      <c r="G44" s="25">
        <v>40</v>
      </c>
      <c r="H44" s="26">
        <v>7.14</v>
      </c>
      <c r="I44" s="71">
        <f t="shared" si="2"/>
        <v>9943.75</v>
      </c>
      <c r="J44" s="32">
        <f t="shared" si="6"/>
        <v>12146.247820189892</v>
      </c>
      <c r="K44" s="41">
        <v>5.6</v>
      </c>
      <c r="L44" s="20">
        <v>49850</v>
      </c>
      <c r="M44" s="20">
        <v>55685</v>
      </c>
      <c r="N44" s="49" t="s">
        <v>151</v>
      </c>
      <c r="O44" s="20">
        <v>100</v>
      </c>
      <c r="P44" s="36">
        <f t="shared" si="7"/>
        <v>1.6673064896036387</v>
      </c>
      <c r="Q44" s="37">
        <f t="shared" si="5"/>
        <v>54185</v>
      </c>
      <c r="R44" s="38">
        <f t="shared" si="8"/>
        <v>1500</v>
      </c>
      <c r="S44" s="39" t="s">
        <v>140</v>
      </c>
      <c r="T44" s="24" t="s">
        <v>14</v>
      </c>
      <c r="U44" s="24"/>
      <c r="V44" s="24"/>
      <c r="W44" s="24"/>
      <c r="X44" s="30"/>
    </row>
    <row r="45" spans="1:24" s="16" customFormat="1" x14ac:dyDescent="0.3">
      <c r="A45" s="21">
        <v>210735829</v>
      </c>
      <c r="B45" s="21" t="s">
        <v>66</v>
      </c>
      <c r="C45" s="21"/>
      <c r="D45" s="21" t="s">
        <v>67</v>
      </c>
      <c r="E45" s="21" t="s">
        <v>68</v>
      </c>
      <c r="F45" s="21" t="s">
        <v>50</v>
      </c>
      <c r="G45" s="22">
        <v>80</v>
      </c>
      <c r="H45" s="27">
        <v>3.1</v>
      </c>
      <c r="I45" s="71">
        <f t="shared" si="2"/>
        <v>10658.271987601705</v>
      </c>
      <c r="J45" s="32">
        <f t="shared" si="6"/>
        <v>87054.251114125189</v>
      </c>
      <c r="K45" s="41">
        <v>25.81</v>
      </c>
      <c r="L45" s="28">
        <v>250000</v>
      </c>
      <c r="M45" s="28">
        <v>275090</v>
      </c>
      <c r="N45" s="47" t="s">
        <v>151</v>
      </c>
      <c r="O45" s="28">
        <v>100</v>
      </c>
      <c r="P45" s="36">
        <f t="shared" si="7"/>
        <v>1.7871131165696037</v>
      </c>
      <c r="Q45" s="37">
        <f t="shared" si="5"/>
        <v>273590</v>
      </c>
      <c r="R45" s="38">
        <f t="shared" si="8"/>
        <v>1500</v>
      </c>
      <c r="S45" s="39" t="s">
        <v>140</v>
      </c>
      <c r="T45" s="21" t="s">
        <v>65</v>
      </c>
      <c r="U45" s="21"/>
      <c r="V45" s="21"/>
      <c r="W45" s="21"/>
    </row>
    <row r="46" spans="1:24" s="21" customFormat="1" x14ac:dyDescent="0.3">
      <c r="A46" s="21">
        <v>210185189</v>
      </c>
      <c r="B46" s="21" t="s">
        <v>69</v>
      </c>
      <c r="D46" s="21" t="s">
        <v>67</v>
      </c>
      <c r="E46" s="21" t="s">
        <v>70</v>
      </c>
      <c r="F46" s="21" t="s">
        <v>50</v>
      </c>
      <c r="G46" s="22">
        <v>80</v>
      </c>
      <c r="H46" s="27">
        <v>3.1</v>
      </c>
      <c r="I46" s="71">
        <f t="shared" si="2"/>
        <v>10658.271987601705</v>
      </c>
      <c r="J46" s="32">
        <f t="shared" si="6"/>
        <v>87054.251114125189</v>
      </c>
      <c r="K46" s="41">
        <v>25.81</v>
      </c>
      <c r="L46" s="28">
        <v>250000</v>
      </c>
      <c r="M46" s="28">
        <v>275090</v>
      </c>
      <c r="N46" s="47" t="s">
        <v>151</v>
      </c>
      <c r="O46" s="28">
        <v>100</v>
      </c>
      <c r="P46" s="36">
        <f t="shared" si="7"/>
        <v>1.7871131165696037</v>
      </c>
      <c r="Q46" s="37">
        <f t="shared" si="5"/>
        <v>273590</v>
      </c>
      <c r="R46" s="38">
        <f t="shared" si="8"/>
        <v>1500</v>
      </c>
      <c r="S46" s="39" t="s">
        <v>140</v>
      </c>
      <c r="T46" s="21" t="s">
        <v>65</v>
      </c>
    </row>
    <row r="47" spans="1:24" s="16" customFormat="1" x14ac:dyDescent="0.3">
      <c r="A47" s="21">
        <v>210735837</v>
      </c>
      <c r="B47" s="21" t="s">
        <v>71</v>
      </c>
      <c r="C47" s="21"/>
      <c r="D47" s="21" t="s">
        <v>72</v>
      </c>
      <c r="E47" s="21" t="s">
        <v>73</v>
      </c>
      <c r="F47" s="21" t="s">
        <v>50</v>
      </c>
      <c r="G47" s="22">
        <v>80</v>
      </c>
      <c r="H47" s="27">
        <v>3.1</v>
      </c>
      <c r="I47" s="71">
        <f t="shared" si="2"/>
        <v>10658.271987601705</v>
      </c>
      <c r="J47" s="32">
        <f t="shared" si="6"/>
        <v>87054.251114125189</v>
      </c>
      <c r="K47" s="41">
        <v>25.81</v>
      </c>
      <c r="L47" s="28">
        <v>250000</v>
      </c>
      <c r="M47" s="28">
        <v>275090</v>
      </c>
      <c r="N47" s="47" t="s">
        <v>151</v>
      </c>
      <c r="O47" s="28">
        <v>100</v>
      </c>
      <c r="P47" s="36">
        <f t="shared" si="7"/>
        <v>1.7871131165696037</v>
      </c>
      <c r="Q47" s="37">
        <f t="shared" si="5"/>
        <v>273590</v>
      </c>
      <c r="R47" s="38">
        <f t="shared" si="8"/>
        <v>1500</v>
      </c>
      <c r="S47" s="39" t="s">
        <v>140</v>
      </c>
      <c r="T47" s="21" t="s">
        <v>65</v>
      </c>
      <c r="U47" s="21"/>
      <c r="V47" s="21"/>
      <c r="W47" s="21"/>
      <c r="X47" s="21"/>
    </row>
    <row r="48" spans="1:24" s="33" customFormat="1" x14ac:dyDescent="0.3">
      <c r="A48" s="21">
        <v>210290057</v>
      </c>
      <c r="B48" s="21" t="s">
        <v>74</v>
      </c>
      <c r="C48" s="21"/>
      <c r="D48" s="21" t="s">
        <v>72</v>
      </c>
      <c r="E48" s="21" t="s">
        <v>75</v>
      </c>
      <c r="F48" s="21" t="s">
        <v>50</v>
      </c>
      <c r="G48" s="22">
        <v>80</v>
      </c>
      <c r="H48" s="27">
        <v>3.1</v>
      </c>
      <c r="I48" s="71">
        <f t="shared" si="2"/>
        <v>10658.271987601705</v>
      </c>
      <c r="J48" s="32">
        <f t="shared" si="6"/>
        <v>87054.251114125189</v>
      </c>
      <c r="K48" s="41">
        <v>25.81</v>
      </c>
      <c r="L48" s="28">
        <v>250000</v>
      </c>
      <c r="M48" s="28">
        <v>275090</v>
      </c>
      <c r="N48" s="47" t="s">
        <v>151</v>
      </c>
      <c r="O48" s="28">
        <v>100</v>
      </c>
      <c r="P48" s="36">
        <f t="shared" si="7"/>
        <v>1.7871131165696037</v>
      </c>
      <c r="Q48" s="37">
        <f t="shared" si="5"/>
        <v>273590</v>
      </c>
      <c r="R48" s="38">
        <f t="shared" si="8"/>
        <v>1500</v>
      </c>
      <c r="S48" s="39" t="s">
        <v>140</v>
      </c>
      <c r="T48" s="21" t="s">
        <v>65</v>
      </c>
      <c r="U48" s="21"/>
      <c r="V48" s="21"/>
      <c r="W48" s="21"/>
      <c r="X48" s="21"/>
    </row>
    <row r="49" spans="1:24" s="16" customFormat="1" x14ac:dyDescent="0.3">
      <c r="A49" s="21">
        <v>210289810</v>
      </c>
      <c r="B49" s="21" t="s">
        <v>76</v>
      </c>
      <c r="C49" s="21"/>
      <c r="D49" s="21" t="s">
        <v>77</v>
      </c>
      <c r="E49" s="21" t="s">
        <v>78</v>
      </c>
      <c r="F49" s="21" t="s">
        <v>50</v>
      </c>
      <c r="G49" s="22">
        <v>80</v>
      </c>
      <c r="H49" s="27">
        <v>3.1</v>
      </c>
      <c r="I49" s="71">
        <f t="shared" si="2"/>
        <v>10658.271987601705</v>
      </c>
      <c r="J49" s="32">
        <f t="shared" si="6"/>
        <v>87054.251114125189</v>
      </c>
      <c r="K49" s="41">
        <v>25.81</v>
      </c>
      <c r="L49" s="28">
        <v>250000</v>
      </c>
      <c r="M49" s="28">
        <v>275090</v>
      </c>
      <c r="N49" s="47" t="s">
        <v>151</v>
      </c>
      <c r="O49" s="28">
        <v>100</v>
      </c>
      <c r="P49" s="36">
        <f t="shared" si="7"/>
        <v>1.7871131165696037</v>
      </c>
      <c r="Q49" s="37">
        <f t="shared" si="5"/>
        <v>273590</v>
      </c>
      <c r="R49" s="38">
        <f t="shared" si="8"/>
        <v>1500</v>
      </c>
      <c r="S49" s="39" t="s">
        <v>140</v>
      </c>
      <c r="T49" s="21" t="s">
        <v>65</v>
      </c>
      <c r="U49" s="21"/>
      <c r="V49" s="21"/>
      <c r="W49" s="21"/>
      <c r="X49" s="21"/>
    </row>
    <row r="50" spans="1:24" s="23" customFormat="1" x14ac:dyDescent="0.3">
      <c r="A50" s="21">
        <v>210819047</v>
      </c>
      <c r="B50" s="21" t="s">
        <v>79</v>
      </c>
      <c r="C50" s="21"/>
      <c r="D50" s="21" t="s">
        <v>80</v>
      </c>
      <c r="E50" s="21" t="s">
        <v>81</v>
      </c>
      <c r="F50" s="21" t="s">
        <v>50</v>
      </c>
      <c r="G50" s="22">
        <v>80</v>
      </c>
      <c r="H50" s="27">
        <v>3.1</v>
      </c>
      <c r="I50" s="71">
        <f t="shared" si="2"/>
        <v>10658.271987601705</v>
      </c>
      <c r="J50" s="32">
        <f t="shared" si="6"/>
        <v>87054.251114125189</v>
      </c>
      <c r="K50" s="41">
        <v>25.81</v>
      </c>
      <c r="L50" s="28">
        <v>250000</v>
      </c>
      <c r="M50" s="28">
        <v>275090</v>
      </c>
      <c r="N50" s="47" t="s">
        <v>151</v>
      </c>
      <c r="O50" s="28">
        <v>100</v>
      </c>
      <c r="P50" s="36">
        <f t="shared" si="7"/>
        <v>1.7871131165696037</v>
      </c>
      <c r="Q50" s="37">
        <f t="shared" si="5"/>
        <v>273590</v>
      </c>
      <c r="R50" s="38">
        <f t="shared" si="8"/>
        <v>1500</v>
      </c>
      <c r="S50" s="39" t="s">
        <v>140</v>
      </c>
      <c r="T50" s="21" t="s">
        <v>65</v>
      </c>
      <c r="U50" s="21"/>
      <c r="V50" s="21"/>
      <c r="W50" s="21"/>
      <c r="X50" s="21"/>
    </row>
    <row r="51" spans="1:24" s="30" customFormat="1" x14ac:dyDescent="0.3">
      <c r="A51" s="21">
        <v>210827294</v>
      </c>
      <c r="B51" s="21" t="s">
        <v>62</v>
      </c>
      <c r="C51" s="21"/>
      <c r="D51" s="21" t="s">
        <v>63</v>
      </c>
      <c r="E51" s="21" t="s">
        <v>64</v>
      </c>
      <c r="F51" s="21" t="s">
        <v>50</v>
      </c>
      <c r="G51" s="22">
        <v>40</v>
      </c>
      <c r="H51" s="27">
        <v>3.1</v>
      </c>
      <c r="I51" s="71">
        <f t="shared" si="2"/>
        <v>10702.713178294573</v>
      </c>
      <c r="J51" s="32">
        <f t="shared" si="6"/>
        <v>42332.87444293742</v>
      </c>
      <c r="K51" s="41">
        <v>12.9</v>
      </c>
      <c r="L51" s="28">
        <v>125000</v>
      </c>
      <c r="M51" s="28">
        <v>138065</v>
      </c>
      <c r="N51" s="47" t="s">
        <v>151</v>
      </c>
      <c r="O51" s="28">
        <v>100</v>
      </c>
      <c r="P51" s="36">
        <f t="shared" si="7"/>
        <v>1.7945647405191127</v>
      </c>
      <c r="Q51" s="37">
        <f t="shared" si="5"/>
        <v>136565</v>
      </c>
      <c r="R51" s="38">
        <f t="shared" si="8"/>
        <v>1500</v>
      </c>
      <c r="S51" s="39" t="s">
        <v>140</v>
      </c>
      <c r="T51" s="21" t="s">
        <v>65</v>
      </c>
      <c r="U51" s="21"/>
      <c r="V51" s="21"/>
      <c r="W51" s="21"/>
      <c r="X51" s="21"/>
    </row>
    <row r="52" spans="1:24" s="30" customFormat="1" x14ac:dyDescent="0.3">
      <c r="A52" s="23">
        <v>210392451</v>
      </c>
      <c r="B52" s="23" t="s">
        <v>120</v>
      </c>
      <c r="C52" s="23"/>
      <c r="D52" s="23" t="s">
        <v>121</v>
      </c>
      <c r="E52" s="23" t="s">
        <v>122</v>
      </c>
      <c r="F52" s="23" t="s">
        <v>123</v>
      </c>
      <c r="G52" s="54">
        <v>400</v>
      </c>
      <c r="H52" s="55">
        <v>19</v>
      </c>
      <c r="I52" s="71">
        <f t="shared" si="2"/>
        <v>11017.10213776722</v>
      </c>
      <c r="J52" s="32">
        <f t="shared" si="6"/>
        <v>77907.190466963773</v>
      </c>
      <c r="K52" s="41">
        <v>21.05</v>
      </c>
      <c r="L52" s="29">
        <v>210610</v>
      </c>
      <c r="M52" s="29">
        <v>231910</v>
      </c>
      <c r="N52" s="48" t="s">
        <v>151</v>
      </c>
      <c r="O52" s="29">
        <v>100</v>
      </c>
      <c r="P52" s="36">
        <f t="shared" si="7"/>
        <v>1.8472795364852705</v>
      </c>
      <c r="Q52" s="37">
        <f t="shared" si="5"/>
        <v>230410</v>
      </c>
      <c r="R52" s="38">
        <f t="shared" si="8"/>
        <v>1500</v>
      </c>
      <c r="S52" s="39" t="s">
        <v>140</v>
      </c>
      <c r="T52" s="23" t="s">
        <v>124</v>
      </c>
      <c r="U52" s="23"/>
      <c r="V52" s="23"/>
      <c r="W52" s="23"/>
      <c r="X52" s="21"/>
    </row>
    <row r="53" spans="1:24" s="16" customFormat="1" x14ac:dyDescent="0.3">
      <c r="A53" s="30">
        <v>210390988</v>
      </c>
      <c r="B53" s="30" t="s">
        <v>125</v>
      </c>
      <c r="C53" s="30"/>
      <c r="D53" s="30" t="s">
        <v>126</v>
      </c>
      <c r="E53" s="30" t="s">
        <v>127</v>
      </c>
      <c r="F53" s="30" t="s">
        <v>128</v>
      </c>
      <c r="G53" s="34">
        <v>50</v>
      </c>
      <c r="H53" s="42">
        <v>1.75</v>
      </c>
      <c r="I53" s="71">
        <f t="shared" si="2"/>
        <v>11156.457822891145</v>
      </c>
      <c r="J53" s="32">
        <f t="shared" si="6"/>
        <v>110970.86611121875</v>
      </c>
      <c r="K53" s="43">
        <v>28.57</v>
      </c>
      <c r="L53" s="31">
        <v>289820</v>
      </c>
      <c r="M53" s="31">
        <v>318740</v>
      </c>
      <c r="N53" s="51" t="s">
        <v>151</v>
      </c>
      <c r="O53" s="31">
        <v>100</v>
      </c>
      <c r="P53" s="36">
        <f t="shared" si="7"/>
        <v>1.8706458357355815</v>
      </c>
      <c r="Q53" s="37">
        <f t="shared" si="5"/>
        <v>317240</v>
      </c>
      <c r="R53" s="38">
        <f t="shared" si="8"/>
        <v>1500</v>
      </c>
      <c r="S53" s="39" t="s">
        <v>140</v>
      </c>
      <c r="T53" s="30" t="s">
        <v>129</v>
      </c>
      <c r="U53" s="30"/>
      <c r="V53" s="30"/>
      <c r="W53" s="30"/>
    </row>
    <row r="54" spans="1:24" s="16" customFormat="1" x14ac:dyDescent="0.3">
      <c r="A54" s="30">
        <v>210390483</v>
      </c>
      <c r="B54" s="30" t="s">
        <v>130</v>
      </c>
      <c r="C54" s="30"/>
      <c r="D54" s="30" t="s">
        <v>131</v>
      </c>
      <c r="E54" s="30" t="s">
        <v>132</v>
      </c>
      <c r="F54" s="30" t="s">
        <v>128</v>
      </c>
      <c r="G54" s="34">
        <v>50</v>
      </c>
      <c r="H54" s="42">
        <v>1.75</v>
      </c>
      <c r="I54" s="71">
        <f t="shared" si="2"/>
        <v>11156.457822891145</v>
      </c>
      <c r="J54" s="32">
        <f t="shared" si="6"/>
        <v>110970.86611121875</v>
      </c>
      <c r="K54" s="43">
        <v>28.57</v>
      </c>
      <c r="L54" s="31">
        <v>289820</v>
      </c>
      <c r="M54" s="31">
        <v>318740</v>
      </c>
      <c r="N54" s="51" t="s">
        <v>151</v>
      </c>
      <c r="O54" s="31">
        <v>100</v>
      </c>
      <c r="P54" s="36">
        <f t="shared" si="7"/>
        <v>1.8706458357355815</v>
      </c>
      <c r="Q54" s="37">
        <f t="shared" si="5"/>
        <v>317240</v>
      </c>
      <c r="R54" s="38">
        <f t="shared" si="8"/>
        <v>1500</v>
      </c>
      <c r="S54" s="39" t="s">
        <v>140</v>
      </c>
      <c r="T54" s="30" t="s">
        <v>129</v>
      </c>
      <c r="U54" s="30"/>
      <c r="V54" s="30"/>
      <c r="W54" s="30"/>
    </row>
    <row r="55" spans="1:24" x14ac:dyDescent="0.3">
      <c r="C55" s="110"/>
    </row>
    <row r="56" spans="1:24" x14ac:dyDescent="0.3">
      <c r="C56" s="110"/>
    </row>
    <row r="57" spans="1:24" x14ac:dyDescent="0.3">
      <c r="C57" s="111"/>
    </row>
  </sheetData>
  <autoFilter ref="A7:T54"/>
  <sortState ref="A8:AJ55">
    <sortCondition ref="I8:I55"/>
    <sortCondition ref="S8:S55"/>
    <sortCondition ref="F8:F55"/>
  </sortState>
  <mergeCells count="1">
    <mergeCell ref="P6:S6"/>
  </mergeCells>
  <conditionalFormatting sqref="P7">
    <cfRule type="containsText" dxfId="0" priority="2" operator="containsText" text="fölött">
      <formula>NOT(ISERROR(SEARCH("fölött",P7)))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termékek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cp:lastPrinted>2022-11-11T10:00:08Z</cp:lastPrinted>
  <dcterms:created xsi:type="dcterms:W3CDTF">2022-10-25T10:58:57Z</dcterms:created>
  <dcterms:modified xsi:type="dcterms:W3CDTF">2025-07-31T12:02:45Z</dcterms:modified>
</cp:coreProperties>
</file>